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ДО\Тендер\ДДУ 325 уч. 915\Окна и Витражи\тендер Окна и двери ПВХ\тендер Окна, двери ПВХ для размещения\"/>
    </mc:Choice>
  </mc:AlternateContent>
  <xr:revisionPtr revIDLastSave="0" documentId="13_ncr:1_{6E83DF44-3E0F-4BE4-9F81-6C9584189093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Форма подачи КП" sheetId="7" r:id="rId1"/>
    <sheet name="ВОР" sheetId="10" r:id="rId2"/>
    <sheet name="кол-во окон и витр.поэтажно" sheetId="8" r:id="rId3"/>
    <sheet name="ДДУ от 13.03.24 (2)" sheetId="9" state="hidden" r:id="rId4"/>
    <sheet name="ДДУ от 16.02.2023" sheetId="6" state="hidden" r:id="rId5"/>
  </sheets>
  <definedNames>
    <definedName name="_xlnm.Print_Titles" localSheetId="1">ВОР!$13:$13</definedName>
    <definedName name="_xlnm.Print_Titles" localSheetId="0">'Форма подачи КП'!$10:$10</definedName>
    <definedName name="_xlnm.Print_Area" localSheetId="1">ВОР!$A$1:$N$34</definedName>
    <definedName name="_xlnm.Print_Area" localSheetId="3">'ДДУ от 13.03.24 (2)'!$A$1:$N$49</definedName>
    <definedName name="_xlnm.Print_Area" localSheetId="4">'ДДУ от 16.02.2023'!$A$1:$N$52</definedName>
    <definedName name="_xlnm.Print_Area" localSheetId="0">'Форма подачи КП'!$A$1:$N$32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0" l="1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7" i="10"/>
  <c r="I17" i="10"/>
  <c r="F14" i="10"/>
  <c r="J14" i="10" l="1"/>
  <c r="L29" i="7"/>
  <c r="M31" i="7"/>
  <c r="M30" i="7"/>
  <c r="M28" i="7"/>
  <c r="L27" i="7"/>
  <c r="M26" i="7"/>
  <c r="L25" i="7"/>
  <c r="L17" i="7"/>
  <c r="L18" i="7"/>
  <c r="L19" i="7"/>
  <c r="L20" i="7"/>
  <c r="L21" i="7"/>
  <c r="L22" i="7"/>
  <c r="L23" i="7"/>
  <c r="L24" i="7"/>
  <c r="L16" i="7"/>
  <c r="L14" i="7"/>
  <c r="L32" i="7" l="1"/>
  <c r="M31" i="8"/>
  <c r="L31" i="8"/>
  <c r="K31" i="8"/>
  <c r="J31" i="8"/>
  <c r="I31" i="8"/>
  <c r="H31" i="8"/>
  <c r="G31" i="8"/>
  <c r="F31" i="8"/>
  <c r="E31" i="8"/>
  <c r="D31" i="8"/>
  <c r="C31" i="8"/>
  <c r="M30" i="8"/>
  <c r="L27" i="8"/>
  <c r="K27" i="8"/>
  <c r="J27" i="8"/>
  <c r="I27" i="8"/>
  <c r="H27" i="8"/>
  <c r="G27" i="8"/>
  <c r="F27" i="8"/>
  <c r="E27" i="8"/>
  <c r="D27" i="8"/>
  <c r="C27" i="8"/>
  <c r="M26" i="8"/>
  <c r="M25" i="8"/>
  <c r="M27" i="8" s="1"/>
  <c r="M24" i="8"/>
  <c r="M23" i="8"/>
  <c r="M22" i="8"/>
  <c r="F11" i="7" l="1"/>
  <c r="M11" i="7" s="1"/>
  <c r="M32" i="7" s="1"/>
  <c r="M33" i="7" s="1"/>
  <c r="M34" i="7" s="1"/>
  <c r="J16" i="7"/>
  <c r="I16" i="7"/>
  <c r="I14" i="7"/>
  <c r="J25" i="7"/>
  <c r="I25" i="7"/>
  <c r="M11" i="8"/>
  <c r="M32" i="9"/>
  <c r="K32" i="9"/>
  <c r="J32" i="9"/>
  <c r="I32" i="9"/>
  <c r="M31" i="9"/>
  <c r="K31" i="9"/>
  <c r="J31" i="9"/>
  <c r="I31" i="9"/>
  <c r="M30" i="9"/>
  <c r="L30" i="9"/>
  <c r="K30" i="9"/>
  <c r="J30" i="9"/>
  <c r="I30" i="9"/>
  <c r="M29" i="9"/>
  <c r="L29" i="9"/>
  <c r="K29" i="9"/>
  <c r="J29" i="9"/>
  <c r="I29" i="9"/>
  <c r="M28" i="9"/>
  <c r="L28" i="9"/>
  <c r="K28" i="9"/>
  <c r="J28" i="9"/>
  <c r="I28" i="9"/>
  <c r="M27" i="9"/>
  <c r="L27" i="9"/>
  <c r="K27" i="9"/>
  <c r="J27" i="9"/>
  <c r="I27" i="9"/>
  <c r="M26" i="9"/>
  <c r="L26" i="9"/>
  <c r="K26" i="9"/>
  <c r="J26" i="9"/>
  <c r="I26" i="9"/>
  <c r="M25" i="9"/>
  <c r="L25" i="9"/>
  <c r="L35" i="9" s="1"/>
  <c r="F35" i="9" s="1"/>
  <c r="F36" i="9" s="1"/>
  <c r="L36" i="9" s="1"/>
  <c r="K25" i="9"/>
  <c r="J25" i="9"/>
  <c r="I25" i="9"/>
  <c r="M24" i="9"/>
  <c r="K24" i="9"/>
  <c r="J24" i="9"/>
  <c r="I24" i="9"/>
  <c r="M22" i="9"/>
  <c r="M37" i="9" s="1"/>
  <c r="F37" i="9" s="1"/>
  <c r="F38" i="9" s="1"/>
  <c r="M38" i="9" s="1"/>
  <c r="K22" i="9"/>
  <c r="K33" i="9" s="1"/>
  <c r="F33" i="9" s="1"/>
  <c r="F34" i="9" s="1"/>
  <c r="K34" i="9" s="1"/>
  <c r="J22" i="9"/>
  <c r="J19" i="9" s="1"/>
  <c r="I22" i="9"/>
  <c r="F19" i="9"/>
  <c r="I15" i="8"/>
  <c r="I11" i="8"/>
  <c r="E15" i="8"/>
  <c r="E11" i="8"/>
  <c r="F11" i="8"/>
  <c r="F15" i="8"/>
  <c r="L15" i="8" l="1"/>
  <c r="K15" i="8"/>
  <c r="J15" i="8"/>
  <c r="H15" i="8"/>
  <c r="G15" i="8"/>
  <c r="D15" i="8"/>
  <c r="M14" i="8"/>
  <c r="L11" i="8"/>
  <c r="K11" i="8"/>
  <c r="J11" i="8"/>
  <c r="M10" i="8"/>
  <c r="H11" i="8"/>
  <c r="G11" i="8"/>
  <c r="D11" i="8"/>
  <c r="M7" i="8"/>
  <c r="M6" i="8"/>
  <c r="C15" i="8" l="1"/>
  <c r="M9" i="8"/>
  <c r="M8" i="8"/>
  <c r="C11" i="8"/>
  <c r="M15" i="8" l="1"/>
  <c r="J21" i="7" l="1"/>
  <c r="I21" i="7"/>
  <c r="J18" i="7"/>
  <c r="I18" i="7"/>
  <c r="J24" i="7"/>
  <c r="I24" i="7"/>
  <c r="J23" i="7"/>
  <c r="I23" i="7"/>
  <c r="J22" i="7"/>
  <c r="I22" i="7"/>
  <c r="J20" i="7"/>
  <c r="I20" i="7"/>
  <c r="J19" i="7"/>
  <c r="I19" i="7"/>
  <c r="J17" i="7"/>
  <c r="I17" i="7"/>
  <c r="J14" i="7"/>
  <c r="J11" i="7" l="1"/>
  <c r="M25" i="6"/>
  <c r="F19" i="6" l="1"/>
  <c r="L30" i="6"/>
  <c r="L34" i="6"/>
  <c r="K31" i="6"/>
  <c r="K30" i="6"/>
  <c r="K29" i="6"/>
  <c r="J28" i="6"/>
  <c r="K28" i="6"/>
  <c r="K27" i="6"/>
  <c r="J27" i="6"/>
  <c r="J26" i="6"/>
  <c r="J25" i="6"/>
  <c r="J24" i="6"/>
  <c r="J22" i="6"/>
  <c r="K26" i="6"/>
  <c r="I24" i="6"/>
  <c r="L25" i="6"/>
  <c r="K25" i="6"/>
  <c r="I25" i="6"/>
  <c r="K24" i="6"/>
  <c r="K22" i="6"/>
  <c r="I35" i="6"/>
  <c r="I32" i="6"/>
  <c r="I33" i="6"/>
  <c r="I34" i="6"/>
  <c r="I29" i="6"/>
  <c r="I30" i="6"/>
  <c r="I31" i="6"/>
  <c r="I26" i="6"/>
  <c r="I27" i="6"/>
  <c r="I28" i="6"/>
  <c r="I22" i="6"/>
  <c r="M35" i="6" l="1"/>
  <c r="M26" i="6"/>
  <c r="M27" i="6"/>
  <c r="M28" i="6"/>
  <c r="M29" i="6"/>
  <c r="M24" i="6"/>
  <c r="M22" i="6"/>
  <c r="J35" i="6"/>
  <c r="J29" i="6"/>
  <c r="M34" i="6"/>
  <c r="L33" i="6"/>
  <c r="M32" i="6"/>
  <c r="K33" i="6"/>
  <c r="L31" i="6"/>
  <c r="M30" i="6"/>
  <c r="J34" i="6" l="1"/>
  <c r="J31" i="6"/>
  <c r="J33" i="6"/>
  <c r="K34" i="6"/>
  <c r="J30" i="6"/>
  <c r="J19" i="6" s="1"/>
  <c r="J32" i="6"/>
  <c r="M33" i="6"/>
  <c r="M31" i="6"/>
  <c r="M36" i="6" s="1"/>
  <c r="K35" i="6"/>
  <c r="L32" i="6"/>
  <c r="K32" i="6"/>
  <c r="L27" i="6"/>
  <c r="L26" i="6"/>
  <c r="L36" i="6" l="1"/>
  <c r="F38" i="6" s="1"/>
  <c r="K36" i="6"/>
  <c r="F36" i="6" s="1"/>
  <c r="F37" i="6"/>
  <c r="F40" i="6"/>
  <c r="F41" i="6" s="1"/>
  <c r="F39" i="6"/>
</calcChain>
</file>

<file path=xl/sharedStrings.xml><?xml version="1.0" encoding="utf-8"?>
<sst xmlns="http://schemas.openxmlformats.org/spreadsheetml/2006/main" count="471" uniqueCount="164">
  <si>
    <t>"Утверждаю"</t>
  </si>
  <si>
    <t>Директор по строительству</t>
  </si>
  <si>
    <t>ЗАО "РосСтройГруп"</t>
  </si>
  <si>
    <t>№п/п</t>
  </si>
  <si>
    <t>Наименование</t>
  </si>
  <si>
    <t>Ед.изм</t>
  </si>
  <si>
    <t>1.</t>
  </si>
  <si>
    <t>шт.</t>
  </si>
  <si>
    <t>м.п.</t>
  </si>
  <si>
    <t>Главный инженер</t>
  </si>
  <si>
    <t>Начальник ПТО</t>
  </si>
  <si>
    <t>Начальник СДО</t>
  </si>
  <si>
    <t>Наименование  объекта :</t>
  </si>
  <si>
    <t>по адресу: Ленинградская область,</t>
  </si>
  <si>
    <t>Всеволожский муниципальный район,Бугровское</t>
  </si>
  <si>
    <t>сельское поселение,поселок Бугры, массив Центральное</t>
  </si>
  <si>
    <t>Высота в мм</t>
  </si>
  <si>
    <t>Наименование видов работ, конструктивных элементов и материалов</t>
  </si>
  <si>
    <t>Ширина в мм</t>
  </si>
  <si>
    <t xml:space="preserve">    Марка изделия               (номер по плану)</t>
  </si>
  <si>
    <t>Обозначение</t>
  </si>
  <si>
    <t xml:space="preserve">Подоконные отливы из оцинкованной стали  с полимерным покрытием </t>
  </si>
  <si>
    <t xml:space="preserve">Клапан вентиляционный шумопоглощающий </t>
  </si>
  <si>
    <t>Поставка и монтаж подоконных отливов из оцинкованной стали окрашенный по RAL (по проекту)</t>
  </si>
  <si>
    <t>Монтаж приточных клапанов</t>
  </si>
  <si>
    <t>шт/м2</t>
  </si>
  <si>
    <t>отливы в мп</t>
  </si>
  <si>
    <t>Флоренко С.В.</t>
  </si>
  <si>
    <t>Савостян Е.С.</t>
  </si>
  <si>
    <t>фурнитура в шт</t>
  </si>
  <si>
    <t>Проект: Шифр 14295_025-АР, лист 13</t>
  </si>
  <si>
    <t>Примечание</t>
  </si>
  <si>
    <t>СП 4М1-16-4М1-16-4М1</t>
  </si>
  <si>
    <t xml:space="preserve"> "Детское образовательное учреждение на 325 мест с бассейном"</t>
  </si>
  <si>
    <t>земельный участок с кадастровым номером 47:07:0713003:915</t>
  </si>
  <si>
    <t>Иванов С.В.</t>
  </si>
  <si>
    <t>ВЕДОМОСТЬ РАБОТ № __ по ДДУ на 325 мест</t>
  </si>
  <si>
    <t xml:space="preserve"> </t>
  </si>
  <si>
    <t>Стадия "П"</t>
  </si>
  <si>
    <t>Кол-во в шт</t>
  </si>
  <si>
    <t xml:space="preserve">Общая площадь изделий в м2 </t>
  </si>
  <si>
    <t xml:space="preserve">Площадь 1шт </t>
  </si>
  <si>
    <t>Индивидуальное по ГОСТ 23166-21</t>
  </si>
  <si>
    <r>
      <t xml:space="preserve">ОП ОСП 1660*1160*82 КП Л 
</t>
    </r>
    <r>
      <rPr>
        <sz val="16"/>
        <rFont val="Times New Roman"/>
        <family val="1"/>
        <charset val="204"/>
      </rPr>
      <t xml:space="preserve">   </t>
    </r>
    <r>
      <rPr>
        <u/>
        <sz val="16"/>
        <rFont val="Times New Roman"/>
        <family val="1"/>
        <charset val="204"/>
      </rPr>
      <t xml:space="preserve">
</t>
    </r>
  </si>
  <si>
    <t>ниже отм.0.000</t>
  </si>
  <si>
    <t>выше  отм.0.000</t>
  </si>
  <si>
    <r>
      <t>ОК-5-</t>
    </r>
    <r>
      <rPr>
        <b/>
        <sz val="16"/>
        <rFont val="Times New Roman"/>
        <family val="1"/>
        <charset val="204"/>
      </rPr>
      <t>подвал</t>
    </r>
    <r>
      <rPr>
        <sz val="16"/>
        <rFont val="Times New Roman"/>
        <family val="1"/>
        <charset val="204"/>
      </rPr>
      <t>-(верхняястворка -откидная, нижняя -поворотно-откидная )</t>
    </r>
  </si>
  <si>
    <t>ОК-2-(поворотно-откидное)</t>
  </si>
  <si>
    <r>
      <t xml:space="preserve">ОП ОСП 2160*1160*82 КП Л 
</t>
    </r>
    <r>
      <rPr>
        <sz val="16"/>
        <rFont val="Times New Roman"/>
        <family val="1"/>
        <charset val="204"/>
      </rPr>
      <t xml:space="preserve">   </t>
    </r>
    <r>
      <rPr>
        <u/>
        <sz val="16"/>
        <rFont val="Times New Roman"/>
        <family val="1"/>
        <charset val="204"/>
      </rPr>
      <t xml:space="preserve">
</t>
    </r>
  </si>
  <si>
    <t>ОК-3-( одна створка поворотная, другая поворотно-откидная)</t>
  </si>
  <si>
    <t>клапаны в шт</t>
  </si>
  <si>
    <t>ОК-1-(внутренний оконный блок-типа консъержа))</t>
  </si>
  <si>
    <r>
      <t xml:space="preserve">ОП 1160*860 ОСП 
</t>
    </r>
    <r>
      <rPr>
        <sz val="16"/>
        <rFont val="Times New Roman"/>
        <family val="1"/>
        <charset val="204"/>
      </rPr>
      <t xml:space="preserve">   </t>
    </r>
    <r>
      <rPr>
        <u/>
        <sz val="16"/>
        <rFont val="Times New Roman"/>
        <family val="1"/>
        <charset val="204"/>
      </rPr>
      <t xml:space="preserve">
</t>
    </r>
  </si>
  <si>
    <t>СП 4М1-12-4М1</t>
  </si>
  <si>
    <r>
      <t xml:space="preserve">ОП ОСП 2160*1760*82 КП Л 
</t>
    </r>
    <r>
      <rPr>
        <sz val="16"/>
        <rFont val="Times New Roman"/>
        <family val="1"/>
        <charset val="204"/>
      </rPr>
      <t xml:space="preserve">   </t>
    </r>
    <r>
      <rPr>
        <u/>
        <sz val="16"/>
        <rFont val="Times New Roman"/>
        <family val="1"/>
        <charset val="204"/>
      </rPr>
      <t xml:space="preserve">
</t>
    </r>
  </si>
  <si>
    <t>ОК-4-( одна створка поворотно-откидная)</t>
  </si>
  <si>
    <r>
      <t xml:space="preserve">ОП ОСП 2160*960*82 КП Л 
</t>
    </r>
    <r>
      <rPr>
        <sz val="16"/>
        <rFont val="Times New Roman"/>
        <family val="1"/>
        <charset val="204"/>
      </rPr>
      <t xml:space="preserve">   </t>
    </r>
    <r>
      <rPr>
        <u/>
        <sz val="16"/>
        <rFont val="Times New Roman"/>
        <family val="1"/>
        <charset val="204"/>
      </rPr>
      <t xml:space="preserve">
</t>
    </r>
  </si>
  <si>
    <r>
      <t>Индивидуального изготовления ,</t>
    </r>
    <r>
      <rPr>
        <b/>
        <sz val="16"/>
        <rFont val="Times New Roman"/>
        <family val="1"/>
        <charset val="204"/>
      </rPr>
      <t>EI30</t>
    </r>
  </si>
  <si>
    <t>ОК-6-(глухое , оконный блок EI30)</t>
  </si>
  <si>
    <t>ОК-7-( одна створка поворотная, другая поворотно-откидная)</t>
  </si>
  <si>
    <r>
      <t xml:space="preserve">ОП ОСП 2160*2360*82 КП Л 
</t>
    </r>
    <r>
      <rPr>
        <sz val="16"/>
        <rFont val="Times New Roman"/>
        <family val="1"/>
        <charset val="204"/>
      </rPr>
      <t xml:space="preserve">   </t>
    </r>
    <r>
      <rPr>
        <u/>
        <sz val="16"/>
        <rFont val="Times New Roman"/>
        <family val="1"/>
        <charset val="204"/>
      </rPr>
      <t xml:space="preserve">
</t>
    </r>
  </si>
  <si>
    <r>
      <t>ОП ОСП 2160*1160*82 ГО ,</t>
    </r>
    <r>
      <rPr>
        <b/>
        <u/>
        <sz val="16"/>
        <rFont val="Times New Roman"/>
        <family val="1"/>
        <charset val="204"/>
      </rPr>
      <t>EI30</t>
    </r>
    <r>
      <rPr>
        <u/>
        <sz val="16"/>
        <rFont val="Times New Roman"/>
        <family val="1"/>
        <charset val="204"/>
      </rPr>
      <t xml:space="preserve">
</t>
    </r>
    <r>
      <rPr>
        <sz val="16"/>
        <rFont val="Times New Roman"/>
        <family val="1"/>
        <charset val="204"/>
      </rPr>
      <t xml:space="preserve">   </t>
    </r>
    <r>
      <rPr>
        <u/>
        <sz val="16"/>
        <rFont val="Times New Roman"/>
        <family val="1"/>
        <charset val="204"/>
      </rPr>
      <t xml:space="preserve">
</t>
    </r>
  </si>
  <si>
    <t>ОК-8-( одна створка поворотная, другая поворотно-откидная)</t>
  </si>
  <si>
    <t>ОК-9-( одна створка поворотная, другая поворотно-откидная)</t>
  </si>
  <si>
    <t>ОК-10-( одна створка поворотная, другая поворотно-откидная)</t>
  </si>
  <si>
    <t>ОК-11-(две створки поворотных, одна поворотно-откидная)</t>
  </si>
  <si>
    <r>
      <t xml:space="preserve">ОП ОСП 2160*3520*82 КП Л 
</t>
    </r>
    <r>
      <rPr>
        <sz val="16"/>
        <rFont val="Times New Roman"/>
        <family val="1"/>
        <charset val="204"/>
      </rPr>
      <t xml:space="preserve">   </t>
    </r>
    <r>
      <rPr>
        <u/>
        <sz val="16"/>
        <rFont val="Times New Roman"/>
        <family val="1"/>
        <charset val="204"/>
      </rPr>
      <t xml:space="preserve">
</t>
    </r>
  </si>
  <si>
    <t>ОК-12-(две створки поворотных, одна поворотно-откидная)</t>
  </si>
  <si>
    <t>ОК-20-(одна створка поворотная)</t>
  </si>
  <si>
    <r>
      <t xml:space="preserve">ОП 860*660 ОСП 
</t>
    </r>
    <r>
      <rPr>
        <sz val="16"/>
        <rFont val="Times New Roman"/>
        <family val="1"/>
        <charset val="204"/>
      </rPr>
      <t xml:space="preserve">   </t>
    </r>
    <r>
      <rPr>
        <u/>
        <sz val="16"/>
        <rFont val="Times New Roman"/>
        <family val="1"/>
        <charset val="204"/>
      </rPr>
      <t xml:space="preserve">
</t>
    </r>
  </si>
  <si>
    <t>Установка фурнитуры оконных  блоков (за проем)</t>
  </si>
  <si>
    <t>Регулировка оконныхблоков (за проем)</t>
  </si>
  <si>
    <r>
      <t xml:space="preserve">Вид работ: Изготовление, поставка и монтаж  оконных блоков , клапанов и подоконных отливов  по ДДУ на 325 мест </t>
    </r>
    <r>
      <rPr>
        <b/>
        <i/>
        <u/>
        <sz val="20"/>
        <rFont val="Times New Roman"/>
        <family val="1"/>
        <charset val="204"/>
      </rPr>
      <t>(Шифр ДОУ-325-П-АР-ГЧ)</t>
    </r>
  </si>
  <si>
    <t>Бугаев М.Ю.</t>
  </si>
  <si>
    <t>"____" ________________ 2023 г.</t>
  </si>
  <si>
    <t>Изготовление,поставка и монтаж оконных блоков из профиля ПВХ с двухкамерным стеклопакетом  (сопротивление теплопередаче 0,66м2˚С/Вт, звукоизоляция остекления с клапаном в режиме проветривания  не менее 32дБа) . Цвет профиля  - по проекту.</t>
  </si>
  <si>
    <t>"____" ________________ 2024 г.</t>
  </si>
  <si>
    <t>Стадия "Р"</t>
  </si>
  <si>
    <r>
      <t xml:space="preserve">ОК-1 - </t>
    </r>
    <r>
      <rPr>
        <b/>
        <sz val="16"/>
        <rFont val="Times New Roman"/>
        <family val="1"/>
        <charset val="204"/>
      </rPr>
      <t xml:space="preserve">подвал </t>
    </r>
    <r>
      <rPr>
        <sz val="16"/>
        <rFont val="Times New Roman"/>
        <family val="1"/>
        <charset val="204"/>
      </rPr>
      <t>- (верхняя створка -откидная, нижняя -поворотно-откидная )</t>
    </r>
  </si>
  <si>
    <r>
      <t xml:space="preserve">ОП В2 1660*1160
</t>
    </r>
    <r>
      <rPr>
        <sz val="16"/>
        <rFont val="Times New Roman"/>
        <family val="1"/>
        <charset val="204"/>
      </rPr>
      <t xml:space="preserve">   </t>
    </r>
    <r>
      <rPr>
        <u/>
        <sz val="16"/>
        <rFont val="Times New Roman"/>
        <family val="1"/>
        <charset val="204"/>
      </rPr>
      <t xml:space="preserve">
</t>
    </r>
  </si>
  <si>
    <t>шт</t>
  </si>
  <si>
    <t>4М1-12-4М1-12-И4</t>
  </si>
  <si>
    <t>выше отм. 0.000</t>
  </si>
  <si>
    <t>ниже отм. 0.000</t>
  </si>
  <si>
    <t>ОК-1 - (верхняя створка -откидная, нижняя -поворотно-откидная )</t>
  </si>
  <si>
    <r>
      <t xml:space="preserve">ОП В2 2160*1160
</t>
    </r>
    <r>
      <rPr>
        <sz val="16"/>
        <rFont val="Times New Roman"/>
        <family val="1"/>
        <charset val="204"/>
      </rPr>
      <t xml:space="preserve">   </t>
    </r>
    <r>
      <rPr>
        <u/>
        <sz val="16"/>
        <rFont val="Times New Roman"/>
        <family val="1"/>
        <charset val="204"/>
      </rPr>
      <t xml:space="preserve">
</t>
    </r>
  </si>
  <si>
    <t xml:space="preserve"> 4М1-12-4М1-12-И4</t>
  </si>
  <si>
    <t>ОК-2* - (поворотно-откидное)</t>
  </si>
  <si>
    <r>
      <t xml:space="preserve">ОП Б2 2160*1160
</t>
    </r>
    <r>
      <rPr>
        <sz val="16"/>
        <rFont val="Times New Roman"/>
        <family val="1"/>
        <charset val="204"/>
      </rPr>
      <t xml:space="preserve">   </t>
    </r>
    <r>
      <rPr>
        <u/>
        <sz val="16"/>
        <rFont val="Times New Roman"/>
        <family val="1"/>
        <charset val="204"/>
      </rPr>
      <t xml:space="preserve">
</t>
    </r>
  </si>
  <si>
    <t xml:space="preserve"> 4М1-12-4М1-12-И4, сопротивление теплопередаче не менее 0,66 м2С/Вт</t>
  </si>
  <si>
    <t>ОК-3 - (две створки поворотно-откидные, нижняя створка - откидная)</t>
  </si>
  <si>
    <t xml:space="preserve">ОП В2 2160*1760
</t>
  </si>
  <si>
    <t>ОК-4 - (две створки поворотно-откидные, нижняя створка - откидная)</t>
  </si>
  <si>
    <t xml:space="preserve">ОП В2 2160*2360
</t>
  </si>
  <si>
    <t>ОК-5 - (поворотно-откидное)</t>
  </si>
  <si>
    <t xml:space="preserve">ОП В2 2160*960
</t>
  </si>
  <si>
    <t>ОК-7 - (глухое)   помещение охраны</t>
  </si>
  <si>
    <t xml:space="preserve">О1 1460*1160 СПО
</t>
  </si>
  <si>
    <t>из ударопрочного стекла</t>
  </si>
  <si>
    <t>ОК-8 - (одна створка поворотная)</t>
  </si>
  <si>
    <r>
      <t xml:space="preserve">ОП 860*660
</t>
    </r>
    <r>
      <rPr>
        <sz val="16"/>
        <rFont val="Times New Roman"/>
        <family val="1"/>
        <charset val="204"/>
      </rPr>
      <t xml:space="preserve">   </t>
    </r>
    <r>
      <rPr>
        <u/>
        <sz val="16"/>
        <rFont val="Times New Roman"/>
        <family val="1"/>
        <charset val="204"/>
      </rPr>
      <t xml:space="preserve">
</t>
    </r>
  </si>
  <si>
    <t>передаточное окно для кухни</t>
  </si>
  <si>
    <t xml:space="preserve"> ГОСТ 30674-99</t>
  </si>
  <si>
    <t xml:space="preserve"> ГОСТ 30674-99,                  ГОСТ Р 57788-2017</t>
  </si>
  <si>
    <t>ОК-6 - (две створки поворотно-откидные, нижняя створка - откидная)</t>
  </si>
  <si>
    <t xml:space="preserve">ОП В2 2160*1660
</t>
  </si>
  <si>
    <t>Изготовление, поставка и монтаж оконных блоков из профиля ПВХ с двухкамерным стеклопакетом (сопротивление теплопередаче 0,66 м2˚С/Вт, звукоизоляция остекления с клапаном в режиме проветривания  не менее 27 дБа) . Цвет профиля  - по проекту.</t>
  </si>
  <si>
    <t>№  п/п</t>
  </si>
  <si>
    <r>
      <t xml:space="preserve">Вид работ: Изготовление, поставка и монтаж  оконных блоков, клапанов и подоконных отливов  по ДДУ на 325 мест </t>
    </r>
    <r>
      <rPr>
        <b/>
        <i/>
        <u/>
        <sz val="20"/>
        <rFont val="Times New Roman"/>
        <family val="1"/>
        <charset val="204"/>
      </rPr>
      <t>(Шифр 05/03-2023-АР1)</t>
    </r>
  </si>
  <si>
    <t>м.п</t>
  </si>
  <si>
    <t>Тимошенко М.С.</t>
  </si>
  <si>
    <t>№ п/п</t>
  </si>
  <si>
    <t xml:space="preserve">номер секции </t>
  </si>
  <si>
    <t>ОК-1</t>
  </si>
  <si>
    <t>ОК-2</t>
  </si>
  <si>
    <t>ОК-3</t>
  </si>
  <si>
    <t>ОК-7</t>
  </si>
  <si>
    <t>ОК-8</t>
  </si>
  <si>
    <t>ОК-9</t>
  </si>
  <si>
    <t>ИТОГО</t>
  </si>
  <si>
    <t>подвал</t>
  </si>
  <si>
    <t>1 этаж</t>
  </si>
  <si>
    <t xml:space="preserve">кровля </t>
  </si>
  <si>
    <r>
      <t xml:space="preserve">Количество оконных блоков </t>
    </r>
    <r>
      <rPr>
        <b/>
        <u/>
        <sz val="14"/>
        <color theme="1"/>
        <rFont val="Times New Roman"/>
        <family val="1"/>
        <charset val="204"/>
      </rPr>
      <t xml:space="preserve">по ДОУ на 325 мест от 04.04.2024 г. </t>
    </r>
    <r>
      <rPr>
        <sz val="14"/>
        <color theme="1"/>
        <rFont val="Times New Roman"/>
        <family val="1"/>
        <charset val="204"/>
      </rPr>
      <t>По объекту:«Многоэтажные жилые дома», расположенные по адресу: Ленинградская область, Всеволожский муниципальный район, Бугровское сельское поселение, поселок Бугры, массив «Центральное»,  (кадастровый номер земельного участка    47:07:0713003:915)</t>
    </r>
  </si>
  <si>
    <t>ОК-4</t>
  </si>
  <si>
    <t>ОК-5</t>
  </si>
  <si>
    <t>2 этаж</t>
  </si>
  <si>
    <t>3 этаж</t>
  </si>
  <si>
    <t>В-1</t>
  </si>
  <si>
    <t>ОК-2 - (нижняя створка глухая, верхняя поворотно-откидная)</t>
  </si>
  <si>
    <t>ДОУ на 325 мест-окна</t>
  </si>
  <si>
    <t>ДОУ на 325 мест-витражи</t>
  </si>
  <si>
    <t>ИТОГО по ДОУ на 325 мест-окна:</t>
  </si>
  <si>
    <t>ИТОГО по ДОУ на 325 мест-витражи:</t>
  </si>
  <si>
    <t>В-2</t>
  </si>
  <si>
    <t>В-3</t>
  </si>
  <si>
    <t>В-2*</t>
  </si>
  <si>
    <t>В-4</t>
  </si>
  <si>
    <t>В-5</t>
  </si>
  <si>
    <t>В-6</t>
  </si>
  <si>
    <t>ОК-2*</t>
  </si>
  <si>
    <t>ОК-6</t>
  </si>
  <si>
    <t>ОК-9 - (одна створка поворотная)</t>
  </si>
  <si>
    <t>выше отм. 0.000 (1-3 этажи + ЛК- выход на кровлю)</t>
  </si>
  <si>
    <t xml:space="preserve"> 4М1-12-4М1-12-И4,</t>
  </si>
  <si>
    <r>
      <t xml:space="preserve">ОП В2 1660х1160 
</t>
    </r>
    <r>
      <rPr>
        <sz val="16"/>
        <rFont val="Times New Roman"/>
        <family val="1"/>
        <charset val="204"/>
      </rPr>
      <t xml:space="preserve">   </t>
    </r>
    <r>
      <rPr>
        <u/>
        <sz val="16"/>
        <rFont val="Times New Roman"/>
        <family val="1"/>
        <charset val="204"/>
      </rPr>
      <t xml:space="preserve">
</t>
    </r>
  </si>
  <si>
    <t xml:space="preserve">ОС В2 2160х960 E60 
</t>
  </si>
  <si>
    <t>(6Pyropane100-12Ar-4М1-12Fr-И4) , противопожарный глухой Е60</t>
  </si>
  <si>
    <t>Изготовление, поставка и монтаж оконных блоков из профиля ПВХ с двухкамерным стеклопакетом  . Цвет оконных блоков снаружи по фасаду по RAL 000 35 00, внутри белый</t>
  </si>
  <si>
    <t>ОК-2* -  (нижняя створка глухая, верхняя поворотно-откидная)</t>
  </si>
  <si>
    <t>Стоимость за единицу, руб</t>
  </si>
  <si>
    <t>Общая стоимость материалов, 
руб.</t>
  </si>
  <si>
    <t>Общая стоимость работы, 
руб.</t>
  </si>
  <si>
    <r>
      <t xml:space="preserve">Вид работ: Изготовление, поставка и монтаж  оконных блоков, клапанов и подоконных отливов  по ДОУ на 325 мест </t>
    </r>
    <r>
      <rPr>
        <b/>
        <u/>
        <sz val="20"/>
        <rFont val="Times New Roman"/>
        <family val="1"/>
        <charset val="204"/>
      </rPr>
      <t>(Шифр 05/03-2023-АР)</t>
    </r>
  </si>
  <si>
    <t>Итого по разделу :</t>
  </si>
  <si>
    <t>ИТОГО с НДС 20% :</t>
  </si>
  <si>
    <t>НДС 20%:</t>
  </si>
  <si>
    <t>Наименование организации</t>
  </si>
  <si>
    <t>Ведомость объемов работ</t>
  </si>
  <si>
    <t>Выполнено за отчетный период</t>
  </si>
  <si>
    <t>Остаток</t>
  </si>
  <si>
    <t>КОММЕРЧЕСКОЕ  ПРЕДЛОЖЕНИЕ № 1</t>
  </si>
  <si>
    <t>Объект: «Объект дошкольного образования на 325 мест» – земельный участок с кад. №47:07:0713003:915</t>
  </si>
  <si>
    <t>Регулировка оконных блоков (за проем)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</si>
</sst>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"/>
      <family val="2"/>
      <charset val="204"/>
    </font>
    <font>
      <b/>
      <u/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name val="Arial"/>
      <family val="2"/>
      <charset val="204"/>
    </font>
    <font>
      <b/>
      <sz val="2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3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2" fontId="2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</xf>
    <xf numFmtId="49" fontId="5" fillId="0" borderId="0" xfId="0" applyNumberFormat="1" applyFont="1" applyAlignment="1" applyProtection="1">
      <alignment horizontal="center" vertical="center"/>
    </xf>
    <xf numFmtId="2" fontId="6" fillId="0" borderId="0" xfId="0" applyNumberFormat="1" applyFont="1" applyAlignment="1" applyProtection="1">
      <alignment horizontal="right" vertical="center"/>
      <protection locked="0"/>
    </xf>
    <xf numFmtId="2" fontId="3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9" fillId="0" borderId="0" xfId="0" applyNumberFormat="1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2" borderId="0" xfId="0" applyFont="1" applyFill="1" applyAlignment="1">
      <alignment vertical="center"/>
    </xf>
    <xf numFmtId="2" fontId="5" fillId="2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12" fillId="0" borderId="0" xfId="0" applyNumberFormat="1" applyFont="1" applyAlignment="1" applyProtection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2" fontId="6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4" fillId="0" borderId="0" xfId="0" applyFont="1"/>
    <xf numFmtId="164" fontId="14" fillId="0" borderId="0" xfId="0" applyNumberFormat="1" applyFont="1"/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14" xfId="0" applyFont="1" applyBorder="1"/>
    <xf numFmtId="0" fontId="17" fillId="2" borderId="1" xfId="0" applyFont="1" applyFill="1" applyBorder="1" applyAlignment="1">
      <alignment horizontal="right" vertical="center" wrapText="1"/>
    </xf>
    <xf numFmtId="0" fontId="13" fillId="2" borderId="20" xfId="0" applyFont="1" applyFill="1" applyBorder="1" applyAlignment="1">
      <alignment horizontal="left" vertical="center"/>
    </xf>
    <xf numFmtId="0" fontId="14" fillId="0" borderId="0" xfId="0" applyFont="1" applyBorder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4" fillId="0" borderId="0" xfId="0" applyFont="1" applyFill="1"/>
    <xf numFmtId="0" fontId="14" fillId="0" borderId="0" xfId="0" applyFont="1" applyBorder="1" applyProtection="1">
      <protection locked="0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" fillId="0" borderId="0" xfId="0" applyFont="1" applyFill="1"/>
    <xf numFmtId="0" fontId="17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21" fillId="0" borderId="0" xfId="0" applyFont="1" applyFill="1" applyAlignment="1"/>
    <xf numFmtId="0" fontId="3" fillId="2" borderId="0" xfId="0" applyFont="1" applyFill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center" vertical="center" wrapText="1"/>
    </xf>
    <xf numFmtId="2" fontId="14" fillId="0" borderId="0" xfId="0" applyNumberFormat="1" applyFont="1" applyBorder="1" applyAlignment="1" applyProtection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2" fontId="16" fillId="2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2" fontId="3" fillId="0" borderId="0" xfId="0" applyNumberFormat="1" applyFont="1" applyBorder="1" applyAlignment="1" applyProtection="1">
      <alignment horizontal="center" vertical="center"/>
    </xf>
    <xf numFmtId="0" fontId="24" fillId="0" borderId="0" xfId="0" applyFont="1" applyFill="1" applyAlignment="1"/>
    <xf numFmtId="0" fontId="1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25" fillId="0" borderId="0" xfId="0" applyFont="1" applyFill="1" applyAlignment="1"/>
    <xf numFmtId="0" fontId="25" fillId="0" borderId="0" xfId="0" applyFont="1"/>
    <xf numFmtId="0" fontId="13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2" fillId="0" borderId="37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wrapText="1"/>
    </xf>
    <xf numFmtId="0" fontId="14" fillId="2" borderId="31" xfId="0" applyFont="1" applyFill="1" applyBorder="1" applyAlignment="1">
      <alignment horizontal="center" vertical="center"/>
    </xf>
    <xf numFmtId="2" fontId="14" fillId="2" borderId="37" xfId="0" applyNumberFormat="1" applyFont="1" applyFill="1" applyBorder="1" applyAlignment="1">
      <alignment horizontal="center" vertical="center" wrapText="1"/>
    </xf>
    <xf numFmtId="2" fontId="15" fillId="2" borderId="37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vertical="center" wrapText="1"/>
    </xf>
    <xf numFmtId="2" fontId="16" fillId="2" borderId="37" xfId="0" applyNumberFormat="1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4" fillId="0" borderId="18" xfId="0" applyFont="1" applyBorder="1"/>
    <xf numFmtId="0" fontId="18" fillId="0" borderId="18" xfId="0" applyFont="1" applyBorder="1"/>
    <xf numFmtId="0" fontId="14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4" fillId="0" borderId="21" xfId="0" applyFont="1" applyBorder="1"/>
    <xf numFmtId="0" fontId="14" fillId="0" borderId="3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left" vertical="center"/>
    </xf>
    <xf numFmtId="0" fontId="29" fillId="0" borderId="20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4" borderId="37" xfId="0" applyFont="1" applyFill="1" applyBorder="1" applyAlignment="1">
      <alignment horizontal="right" vertical="center"/>
    </xf>
    <xf numFmtId="0" fontId="31" fillId="0" borderId="37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0" xfId="0" applyFont="1"/>
    <xf numFmtId="0" fontId="29" fillId="0" borderId="52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4" borderId="54" xfId="0" applyFont="1" applyFill="1" applyBorder="1" applyAlignment="1">
      <alignment horizontal="right" vertical="center"/>
    </xf>
    <xf numFmtId="0" fontId="31" fillId="0" borderId="54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2" fontId="2" fillId="2" borderId="0" xfId="0" applyNumberFormat="1" applyFont="1" applyFill="1" applyAlignment="1" applyProtection="1">
      <alignment horizontal="right" vertical="center"/>
      <protection locked="0"/>
    </xf>
    <xf numFmtId="0" fontId="5" fillId="2" borderId="0" xfId="0" applyNumberFormat="1" applyFont="1" applyFill="1" applyAlignment="1" applyProtection="1">
      <alignment vertical="center"/>
      <protection locked="0"/>
    </xf>
    <xf numFmtId="0" fontId="3" fillId="2" borderId="0" xfId="0" applyNumberFormat="1" applyFont="1" applyFill="1" applyAlignment="1" applyProtection="1">
      <alignment vertical="center"/>
    </xf>
    <xf numFmtId="0" fontId="14" fillId="2" borderId="18" xfId="0" applyFont="1" applyFill="1" applyBorder="1"/>
    <xf numFmtId="0" fontId="14" fillId="2" borderId="21" xfId="0" applyFont="1" applyFill="1" applyBorder="1"/>
    <xf numFmtId="0" fontId="5" fillId="2" borderId="0" xfId="0" applyFont="1" applyFill="1"/>
    <xf numFmtId="2" fontId="2" fillId="0" borderId="0" xfId="0" applyNumberFormat="1" applyFont="1" applyBorder="1" applyAlignment="1" applyProtection="1">
      <alignment horizontal="right" vertical="center"/>
      <protection locked="0"/>
    </xf>
    <xf numFmtId="0" fontId="34" fillId="0" borderId="1" xfId="0" applyFont="1" applyBorder="1" applyAlignment="1">
      <alignment horizontal="center" vertical="center"/>
    </xf>
    <xf numFmtId="0" fontId="31" fillId="3" borderId="36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31" fillId="3" borderId="37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2" fontId="14" fillId="0" borderId="37" xfId="0" applyNumberFormat="1" applyFont="1" applyFill="1" applyBorder="1" applyAlignment="1">
      <alignment horizontal="center" vertical="center" wrapText="1"/>
    </xf>
    <xf numFmtId="2" fontId="15" fillId="0" borderId="37" xfId="0" applyNumberFormat="1" applyFont="1" applyFill="1" applyBorder="1" applyAlignment="1">
      <alignment horizontal="center" wrapText="1"/>
    </xf>
    <xf numFmtId="0" fontId="16" fillId="0" borderId="37" xfId="0" applyFont="1" applyFill="1" applyBorder="1" applyAlignment="1">
      <alignment horizontal="center" vertical="center" wrapText="1"/>
    </xf>
    <xf numFmtId="2" fontId="16" fillId="0" borderId="37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2" fontId="16" fillId="0" borderId="33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34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4" fillId="0" borderId="18" xfId="0" applyFont="1" applyFill="1" applyBorder="1"/>
    <xf numFmtId="49" fontId="2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0" fontId="7" fillId="0" borderId="9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" fontId="7" fillId="0" borderId="41" xfId="0" applyNumberFormat="1" applyFont="1" applyBorder="1" applyAlignment="1">
      <alignment horizontal="center" vertical="center"/>
    </xf>
    <xf numFmtId="0" fontId="2" fillId="2" borderId="30" xfId="0" applyFont="1" applyFill="1" applyBorder="1" applyAlignment="1">
      <alignment vertical="center" wrapText="1"/>
    </xf>
    <xf numFmtId="2" fontId="7" fillId="0" borderId="44" xfId="0" applyNumberFormat="1" applyFont="1" applyBorder="1" applyAlignment="1">
      <alignment horizontal="center" vertical="center"/>
    </xf>
    <xf numFmtId="0" fontId="2" fillId="2" borderId="45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4" fillId="0" borderId="14" xfId="0" applyFont="1" applyBorder="1"/>
    <xf numFmtId="2" fontId="16" fillId="0" borderId="1" xfId="0" applyNumberFormat="1" applyFont="1" applyBorder="1" applyAlignment="1">
      <alignment horizontal="center" vertical="center" wrapText="1"/>
    </xf>
    <xf numFmtId="2" fontId="13" fillId="0" borderId="33" xfId="0" applyNumberFormat="1" applyFont="1" applyFill="1" applyBorder="1" applyAlignment="1">
      <alignment horizontal="center" vertical="center" wrapText="1"/>
    </xf>
    <xf numFmtId="2" fontId="16" fillId="0" borderId="34" xfId="0" applyNumberFormat="1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center" vertical="center" wrapText="1"/>
    </xf>
    <xf numFmtId="2" fontId="15" fillId="0" borderId="12" xfId="0" applyNumberFormat="1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 vertical="center" wrapText="1"/>
    </xf>
    <xf numFmtId="2" fontId="16" fillId="0" borderId="27" xfId="0" applyNumberFormat="1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/>
    </xf>
    <xf numFmtId="2" fontId="13" fillId="0" borderId="57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14" fillId="2" borderId="32" xfId="0" applyFont="1" applyFill="1" applyBorder="1"/>
    <xf numFmtId="0" fontId="14" fillId="0" borderId="26" xfId="0" applyFont="1" applyBorder="1"/>
    <xf numFmtId="0" fontId="16" fillId="0" borderId="36" xfId="0" applyFont="1" applyBorder="1" applyAlignment="1">
      <alignment horizontal="center" vertical="center" wrapText="1"/>
    </xf>
    <xf numFmtId="2" fontId="16" fillId="0" borderId="36" xfId="0" applyNumberFormat="1" applyFont="1" applyBorder="1" applyAlignment="1">
      <alignment horizontal="center" vertical="center" wrapText="1"/>
    </xf>
    <xf numFmtId="0" fontId="14" fillId="2" borderId="13" xfId="0" applyFont="1" applyFill="1" applyBorder="1"/>
    <xf numFmtId="0" fontId="5" fillId="0" borderId="46" xfId="0" applyFont="1" applyBorder="1"/>
    <xf numFmtId="0" fontId="5" fillId="0" borderId="38" xfId="0" applyFont="1" applyBorder="1"/>
    <xf numFmtId="0" fontId="5" fillId="2" borderId="63" xfId="0" applyFont="1" applyFill="1" applyBorder="1"/>
    <xf numFmtId="0" fontId="5" fillId="0" borderId="53" xfId="0" applyFont="1" applyBorder="1"/>
    <xf numFmtId="0" fontId="5" fillId="0" borderId="54" xfId="0" applyFont="1" applyBorder="1"/>
    <xf numFmtId="0" fontId="5" fillId="2" borderId="55" xfId="0" applyFont="1" applyFill="1" applyBorder="1"/>
    <xf numFmtId="2" fontId="7" fillId="0" borderId="54" xfId="0" applyNumberFormat="1" applyFont="1" applyBorder="1" applyAlignment="1">
      <alignment horizontal="center"/>
    </xf>
    <xf numFmtId="2" fontId="14" fillId="0" borderId="38" xfId="0" applyNumberFormat="1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49" fontId="35" fillId="0" borderId="0" xfId="0" applyNumberFormat="1" applyFont="1" applyAlignment="1" applyProtection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2" fontId="7" fillId="0" borderId="9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0" fontId="38" fillId="2" borderId="10" xfId="0" applyFont="1" applyFill="1" applyBorder="1" applyAlignment="1">
      <alignment horizontal="right" vertical="center" wrapText="1"/>
    </xf>
    <xf numFmtId="0" fontId="39" fillId="0" borderId="8" xfId="0" applyFont="1" applyBorder="1" applyAlignment="1">
      <alignment horizontal="right" vertical="center" wrapText="1"/>
    </xf>
    <xf numFmtId="0" fontId="39" fillId="0" borderId="11" xfId="0" applyFont="1" applyBorder="1" applyAlignment="1">
      <alignment horizontal="right" vertical="center" wrapText="1"/>
    </xf>
    <xf numFmtId="0" fontId="40" fillId="0" borderId="64" xfId="0" applyFont="1" applyBorder="1" applyAlignment="1">
      <alignment horizontal="right" wrapText="1"/>
    </xf>
    <xf numFmtId="0" fontId="39" fillId="0" borderId="47" xfId="0" applyFont="1" applyBorder="1" applyAlignment="1">
      <alignment horizontal="right"/>
    </xf>
    <xf numFmtId="0" fontId="39" fillId="0" borderId="65" xfId="0" applyFont="1" applyBorder="1" applyAlignment="1">
      <alignment horizontal="right"/>
    </xf>
    <xf numFmtId="0" fontId="40" fillId="0" borderId="57" xfId="0" applyFont="1" applyBorder="1" applyAlignment="1">
      <alignment horizontal="right" wrapText="1"/>
    </xf>
    <xf numFmtId="0" fontId="39" fillId="0" borderId="58" xfId="0" applyFont="1" applyBorder="1" applyAlignment="1">
      <alignment horizontal="right"/>
    </xf>
    <xf numFmtId="0" fontId="39" fillId="0" borderId="62" xfId="0" applyFont="1" applyBorder="1" applyAlignment="1">
      <alignment horizontal="right"/>
    </xf>
    <xf numFmtId="0" fontId="13" fillId="0" borderId="34" xfId="0" applyFont="1" applyFill="1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0" fillId="0" borderId="6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3" fillId="0" borderId="35" xfId="0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20" fillId="3" borderId="49" xfId="0" applyFont="1" applyFill="1" applyBorder="1" applyAlignment="1">
      <alignment horizontal="center" vertical="center" wrapText="1"/>
    </xf>
    <xf numFmtId="0" fontId="20" fillId="3" borderId="47" xfId="0" applyFont="1" applyFill="1" applyBorder="1" applyAlignment="1">
      <alignment horizontal="center" vertical="center" wrapText="1"/>
    </xf>
    <xf numFmtId="0" fontId="20" fillId="3" borderId="48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2" fontId="12" fillId="0" borderId="9" xfId="0" applyNumberFormat="1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 vertical="center"/>
    </xf>
    <xf numFmtId="2" fontId="12" fillId="0" borderId="25" xfId="0" applyNumberFormat="1" applyFont="1" applyBorder="1" applyAlignment="1">
      <alignment horizontal="center" vertical="center"/>
    </xf>
    <xf numFmtId="2" fontId="12" fillId="0" borderId="21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 wrapText="1"/>
    </xf>
    <xf numFmtId="2" fontId="8" fillId="0" borderId="37" xfId="0" applyNumberFormat="1" applyFont="1" applyBorder="1" applyAlignment="1">
      <alignment horizontal="center" vertical="center" wrapText="1"/>
    </xf>
    <xf numFmtId="2" fontId="8" fillId="0" borderId="38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2" fontId="2" fillId="0" borderId="0" xfId="0" applyNumberFormat="1" applyFont="1" applyFill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Protection="1">
      <protection locked="0"/>
    </xf>
    <xf numFmtId="49" fontId="35" fillId="0" borderId="0" xfId="0" applyNumberFormat="1" applyFont="1" applyFill="1" applyAlignment="1" applyProtection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NumberFormat="1" applyFont="1" applyFill="1" applyAlignment="1" applyProtection="1">
      <alignment vertical="center"/>
      <protection locked="0"/>
    </xf>
    <xf numFmtId="49" fontId="7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</xf>
    <xf numFmtId="0" fontId="41" fillId="0" borderId="0" xfId="0" applyFont="1" applyFill="1" applyAlignment="1" applyProtection="1">
      <alignment horizontal="center" vertical="center" wrapText="1"/>
    </xf>
    <xf numFmtId="0" fontId="42" fillId="0" borderId="0" xfId="0" applyFont="1" applyFill="1" applyAlignment="1">
      <alignment vertical="center"/>
    </xf>
    <xf numFmtId="0" fontId="5" fillId="0" borderId="0" xfId="0" applyFont="1" applyFill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B24F4-A1AB-47C0-9476-6D5229A127E4}">
  <sheetPr>
    <tabColor rgb="FFFF0000"/>
    <pageSetUpPr fitToPage="1"/>
  </sheetPr>
  <dimension ref="A1:V76"/>
  <sheetViews>
    <sheetView tabSelected="1" zoomScale="70" zoomScaleNormal="70" workbookViewId="0">
      <selection activeCell="O37" sqref="O36:O37"/>
    </sheetView>
  </sheetViews>
  <sheetFormatPr defaultRowHeight="17.25" customHeight="1" x14ac:dyDescent="0.2"/>
  <cols>
    <col min="1" max="1" width="7.5703125" style="17" customWidth="1"/>
    <col min="2" max="2" width="35.42578125" style="30" customWidth="1"/>
    <col min="3" max="3" width="27.5703125" style="17" hidden="1" customWidth="1"/>
    <col min="4" max="4" width="28.5703125" style="17" customWidth="1"/>
    <col min="5" max="5" width="11.42578125" style="17" customWidth="1"/>
    <col min="6" max="6" width="11.7109375" style="17" customWidth="1"/>
    <col min="7" max="7" width="18.28515625" style="17" hidden="1" customWidth="1"/>
    <col min="8" max="9" width="18" style="17" hidden="1" customWidth="1"/>
    <col min="10" max="10" width="16.28515625" style="17" customWidth="1"/>
    <col min="11" max="11" width="20.7109375" style="17" customWidth="1"/>
    <col min="12" max="12" width="22.7109375" style="17" customWidth="1"/>
    <col min="13" max="13" width="24.7109375" style="17" customWidth="1"/>
    <col min="14" max="14" width="39.42578125" style="207" bestFit="1" customWidth="1"/>
    <col min="15" max="16384" width="9.140625" style="17"/>
  </cols>
  <sheetData>
    <row r="1" spans="1:22" s="5" customFormat="1" ht="18.75" x14ac:dyDescent="0.2">
      <c r="A1" s="377"/>
      <c r="B1" s="390" t="s">
        <v>157</v>
      </c>
      <c r="C1" s="391"/>
      <c r="D1" s="391"/>
      <c r="E1" s="391"/>
      <c r="F1" s="391"/>
      <c r="G1" s="381"/>
      <c r="H1" s="381"/>
      <c r="I1" s="381"/>
      <c r="J1" s="381"/>
      <c r="K1" s="381"/>
      <c r="L1" s="381"/>
      <c r="M1" s="381"/>
      <c r="N1" s="380"/>
      <c r="O1" s="382"/>
      <c r="P1" s="382"/>
      <c r="V1" s="9"/>
    </row>
    <row r="2" spans="1:22" s="5" customFormat="1" ht="18.75" x14ac:dyDescent="0.2">
      <c r="A2" s="377"/>
      <c r="B2" s="378"/>
      <c r="C2" s="379"/>
      <c r="D2" s="379"/>
      <c r="E2" s="379"/>
      <c r="F2" s="380"/>
      <c r="G2" s="381"/>
      <c r="H2" s="381"/>
      <c r="I2" s="381"/>
      <c r="J2" s="381"/>
      <c r="K2" s="381"/>
      <c r="L2" s="381"/>
      <c r="M2" s="381"/>
      <c r="N2" s="380"/>
      <c r="O2" s="382"/>
      <c r="P2" s="382"/>
      <c r="V2" s="9"/>
    </row>
    <row r="3" spans="1:22" s="5" customFormat="1" ht="18.75" x14ac:dyDescent="0.2">
      <c r="A3" s="377"/>
      <c r="B3" s="378"/>
      <c r="C3" s="379"/>
      <c r="D3" s="379"/>
      <c r="E3" s="379"/>
      <c r="F3" s="380"/>
      <c r="G3" s="381"/>
      <c r="H3" s="381"/>
      <c r="I3" s="381"/>
      <c r="J3" s="381"/>
      <c r="K3" s="381"/>
      <c r="L3" s="381"/>
      <c r="M3" s="381"/>
      <c r="N3" s="380"/>
      <c r="O3" s="382"/>
      <c r="P3" s="382"/>
      <c r="V3" s="9"/>
    </row>
    <row r="4" spans="1:22" s="13" customFormat="1" ht="23.25" x14ac:dyDescent="0.2">
      <c r="A4" s="383" t="s">
        <v>161</v>
      </c>
      <c r="B4" s="383"/>
      <c r="C4" s="383"/>
      <c r="D4" s="383"/>
      <c r="E4" s="383"/>
      <c r="F4" s="384"/>
      <c r="G4" s="384"/>
      <c r="H4" s="384"/>
      <c r="I4" s="384"/>
      <c r="J4" s="384"/>
      <c r="K4" s="384"/>
      <c r="L4" s="384"/>
      <c r="M4" s="385"/>
      <c r="N4" s="385"/>
      <c r="O4" s="386"/>
      <c r="P4" s="386"/>
    </row>
    <row r="5" spans="1:22" s="13" customFormat="1" ht="20.25" x14ac:dyDescent="0.2">
      <c r="A5" s="387"/>
      <c r="B5" s="388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11"/>
      <c r="Q5" s="11"/>
      <c r="R5" s="11"/>
      <c r="S5" s="11"/>
    </row>
    <row r="6" spans="1:22" s="13" customFormat="1" ht="25.5" x14ac:dyDescent="0.2">
      <c r="A6" s="10" t="s">
        <v>153</v>
      </c>
      <c r="B6" s="2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389"/>
      <c r="O6" s="11"/>
      <c r="P6" s="11"/>
      <c r="Q6" s="11"/>
      <c r="R6" s="11"/>
      <c r="S6" s="12"/>
    </row>
    <row r="7" spans="1:22" s="13" customFormat="1" ht="18.75" x14ac:dyDescent="0.2">
      <c r="A7" s="236"/>
      <c r="B7" s="29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86"/>
    </row>
    <row r="8" spans="1:22" s="13" customFormat="1" ht="20.25" x14ac:dyDescent="0.2">
      <c r="A8" s="10" t="s">
        <v>162</v>
      </c>
      <c r="B8" s="2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389"/>
      <c r="O8" s="11"/>
      <c r="P8" s="11"/>
      <c r="Q8" s="11"/>
      <c r="R8" s="11"/>
      <c r="S8" s="12"/>
    </row>
    <row r="9" spans="1:22" s="13" customFormat="1" ht="19.5" thickBot="1" x14ac:dyDescent="0.25">
      <c r="A9" s="237"/>
      <c r="B9" s="284" t="s">
        <v>77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386"/>
    </row>
    <row r="10" spans="1:22" s="244" customFormat="1" ht="81.75" customHeight="1" thickBot="1" x14ac:dyDescent="0.25">
      <c r="A10" s="238" t="s">
        <v>107</v>
      </c>
      <c r="B10" s="289" t="s">
        <v>17</v>
      </c>
      <c r="C10" s="290"/>
      <c r="D10" s="291"/>
      <c r="E10" s="239" t="s">
        <v>5</v>
      </c>
      <c r="F10" s="239" t="s">
        <v>39</v>
      </c>
      <c r="G10" s="239" t="s">
        <v>16</v>
      </c>
      <c r="H10" s="239" t="s">
        <v>18</v>
      </c>
      <c r="I10" s="240" t="s">
        <v>41</v>
      </c>
      <c r="J10" s="241" t="s">
        <v>40</v>
      </c>
      <c r="K10" s="242" t="s">
        <v>150</v>
      </c>
      <c r="L10" s="243" t="s">
        <v>151</v>
      </c>
      <c r="M10" s="243" t="s">
        <v>152</v>
      </c>
      <c r="N10" s="283" t="s">
        <v>31</v>
      </c>
    </row>
    <row r="11" spans="1:22" s="16" customFormat="1" ht="64.5" customHeight="1" x14ac:dyDescent="0.2">
      <c r="A11" s="298">
        <v>1</v>
      </c>
      <c r="B11" s="300" t="s">
        <v>148</v>
      </c>
      <c r="C11" s="301"/>
      <c r="D11" s="302"/>
      <c r="E11" s="303" t="s">
        <v>25</v>
      </c>
      <c r="F11" s="305">
        <f>SUM(F14:F25)</f>
        <v>168</v>
      </c>
      <c r="G11" s="307"/>
      <c r="H11" s="307"/>
      <c r="I11" s="309"/>
      <c r="J11" s="309">
        <f>SUM(J14:J25)</f>
        <v>555.80279999999993</v>
      </c>
      <c r="K11" s="245">
        <v>0</v>
      </c>
      <c r="L11" s="245"/>
      <c r="M11" s="245">
        <f>F11*K11</f>
        <v>0</v>
      </c>
      <c r="N11" s="246"/>
    </row>
    <row r="12" spans="1:22" s="71" customFormat="1" ht="50.25" customHeight="1" thickBot="1" x14ac:dyDescent="0.25">
      <c r="A12" s="299"/>
      <c r="B12" s="140" t="s">
        <v>19</v>
      </c>
      <c r="C12" s="140" t="s">
        <v>20</v>
      </c>
      <c r="D12" s="141" t="s">
        <v>4</v>
      </c>
      <c r="E12" s="304"/>
      <c r="F12" s="306"/>
      <c r="G12" s="308"/>
      <c r="H12" s="308"/>
      <c r="I12" s="310"/>
      <c r="J12" s="310"/>
      <c r="K12" s="247"/>
      <c r="L12" s="247"/>
      <c r="M12" s="247"/>
      <c r="N12" s="248"/>
    </row>
    <row r="13" spans="1:22" s="71" customFormat="1" ht="24" customHeight="1" thickBot="1" x14ac:dyDescent="0.25">
      <c r="A13" s="295" t="s">
        <v>83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7"/>
    </row>
    <row r="14" spans="1:22" s="42" customFormat="1" ht="81" customHeight="1" thickBot="1" x14ac:dyDescent="0.35">
      <c r="A14" s="215">
        <v>1</v>
      </c>
      <c r="B14" s="216" t="s">
        <v>78</v>
      </c>
      <c r="C14" s="216" t="s">
        <v>102</v>
      </c>
      <c r="D14" s="217" t="s">
        <v>79</v>
      </c>
      <c r="E14" s="218" t="s">
        <v>80</v>
      </c>
      <c r="F14" s="218">
        <v>4</v>
      </c>
      <c r="G14" s="218">
        <v>1660</v>
      </c>
      <c r="H14" s="218">
        <v>1160</v>
      </c>
      <c r="I14" s="219">
        <f>G14*H14/1000000</f>
        <v>1.9256</v>
      </c>
      <c r="J14" s="219">
        <f>F14*G14*H14/1000000</f>
        <v>7.7023999999999999</v>
      </c>
      <c r="K14" s="220">
        <v>0</v>
      </c>
      <c r="L14" s="220">
        <f>F14*K14</f>
        <v>0</v>
      </c>
      <c r="M14" s="220"/>
      <c r="N14" s="249" t="s">
        <v>81</v>
      </c>
      <c r="O14" s="43"/>
    </row>
    <row r="15" spans="1:22" s="71" customFormat="1" ht="27" customHeight="1" thickBot="1" x14ac:dyDescent="0.25">
      <c r="A15" s="292" t="s">
        <v>143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4"/>
    </row>
    <row r="16" spans="1:22" s="42" customFormat="1" ht="73.5" customHeight="1" x14ac:dyDescent="0.3">
      <c r="A16" s="257">
        <v>1</v>
      </c>
      <c r="B16" s="258" t="s">
        <v>84</v>
      </c>
      <c r="C16" s="258" t="s">
        <v>102</v>
      </c>
      <c r="D16" s="259" t="s">
        <v>145</v>
      </c>
      <c r="E16" s="260" t="s">
        <v>80</v>
      </c>
      <c r="F16" s="260">
        <v>9</v>
      </c>
      <c r="G16" s="260">
        <v>1660</v>
      </c>
      <c r="H16" s="260">
        <v>1160</v>
      </c>
      <c r="I16" s="261">
        <f>G16*H16/1000000</f>
        <v>1.9256</v>
      </c>
      <c r="J16" s="261">
        <f>F16*G16*H16/1000000</f>
        <v>17.330400000000001</v>
      </c>
      <c r="K16" s="262">
        <v>0</v>
      </c>
      <c r="L16" s="261">
        <f>F16*K16</f>
        <v>0</v>
      </c>
      <c r="M16" s="262"/>
      <c r="N16" s="263" t="s">
        <v>81</v>
      </c>
    </row>
    <row r="17" spans="1:14" s="42" customFormat="1" ht="72.75" customHeight="1" x14ac:dyDescent="0.3">
      <c r="A17" s="225">
        <v>2</v>
      </c>
      <c r="B17" s="226" t="s">
        <v>129</v>
      </c>
      <c r="C17" s="221" t="s">
        <v>102</v>
      </c>
      <c r="D17" s="222" t="s">
        <v>85</v>
      </c>
      <c r="E17" s="227" t="s">
        <v>80</v>
      </c>
      <c r="F17" s="228">
        <v>63</v>
      </c>
      <c r="G17" s="227">
        <v>2160</v>
      </c>
      <c r="H17" s="227">
        <v>1160</v>
      </c>
      <c r="I17" s="223">
        <f>G17*H17/1000000</f>
        <v>2.5055999999999998</v>
      </c>
      <c r="J17" s="229">
        <f t="shared" ref="J17:J22" si="0">F17*G17*H17/1000000</f>
        <v>157.8528</v>
      </c>
      <c r="K17" s="224">
        <v>0</v>
      </c>
      <c r="L17" s="229">
        <f t="shared" ref="L17:L24" si="1">F17*K17</f>
        <v>0</v>
      </c>
      <c r="M17" s="230"/>
      <c r="N17" s="250" t="s">
        <v>144</v>
      </c>
    </row>
    <row r="18" spans="1:14" s="42" customFormat="1" ht="85.5" customHeight="1" x14ac:dyDescent="0.3">
      <c r="A18" s="225">
        <v>3</v>
      </c>
      <c r="B18" s="226" t="s">
        <v>149</v>
      </c>
      <c r="C18" s="221" t="s">
        <v>102</v>
      </c>
      <c r="D18" s="222" t="s">
        <v>88</v>
      </c>
      <c r="E18" s="227" t="s">
        <v>80</v>
      </c>
      <c r="F18" s="227">
        <v>4</v>
      </c>
      <c r="G18" s="227">
        <v>2160</v>
      </c>
      <c r="H18" s="227">
        <v>1160</v>
      </c>
      <c r="I18" s="223">
        <f>G18*H18/1000000</f>
        <v>2.5055999999999998</v>
      </c>
      <c r="J18" s="229">
        <f t="shared" si="0"/>
        <v>10.022399999999999</v>
      </c>
      <c r="K18" s="224">
        <v>0</v>
      </c>
      <c r="L18" s="229">
        <f t="shared" si="1"/>
        <v>0</v>
      </c>
      <c r="M18" s="230"/>
      <c r="N18" s="250" t="s">
        <v>89</v>
      </c>
    </row>
    <row r="19" spans="1:14" s="42" customFormat="1" ht="81" customHeight="1" x14ac:dyDescent="0.3">
      <c r="A19" s="225">
        <v>3</v>
      </c>
      <c r="B19" s="226" t="s">
        <v>90</v>
      </c>
      <c r="C19" s="221" t="s">
        <v>102</v>
      </c>
      <c r="D19" s="231" t="s">
        <v>91</v>
      </c>
      <c r="E19" s="227" t="s">
        <v>80</v>
      </c>
      <c r="F19" s="227">
        <v>25</v>
      </c>
      <c r="G19" s="227">
        <v>2160</v>
      </c>
      <c r="H19" s="227">
        <v>1760</v>
      </c>
      <c r="I19" s="223">
        <f t="shared" ref="I19:I24" si="2">G19*H19/1000000</f>
        <v>3.8016000000000001</v>
      </c>
      <c r="J19" s="229">
        <f t="shared" si="0"/>
        <v>95.04</v>
      </c>
      <c r="K19" s="224">
        <v>0</v>
      </c>
      <c r="L19" s="229">
        <f t="shared" si="1"/>
        <v>0</v>
      </c>
      <c r="M19" s="230"/>
      <c r="N19" s="251" t="s">
        <v>81</v>
      </c>
    </row>
    <row r="20" spans="1:14" s="42" customFormat="1" ht="81" customHeight="1" x14ac:dyDescent="0.3">
      <c r="A20" s="225">
        <v>4</v>
      </c>
      <c r="B20" s="226" t="s">
        <v>92</v>
      </c>
      <c r="C20" s="221" t="s">
        <v>102</v>
      </c>
      <c r="D20" s="231" t="s">
        <v>93</v>
      </c>
      <c r="E20" s="227" t="s">
        <v>80</v>
      </c>
      <c r="F20" s="227">
        <v>45</v>
      </c>
      <c r="G20" s="227">
        <v>2160</v>
      </c>
      <c r="H20" s="227">
        <v>2360</v>
      </c>
      <c r="I20" s="223">
        <f t="shared" si="2"/>
        <v>5.0975999999999999</v>
      </c>
      <c r="J20" s="229">
        <f t="shared" si="0"/>
        <v>229.392</v>
      </c>
      <c r="K20" s="224">
        <v>0</v>
      </c>
      <c r="L20" s="229">
        <f t="shared" si="1"/>
        <v>0</v>
      </c>
      <c r="M20" s="230"/>
      <c r="N20" s="251" t="s">
        <v>81</v>
      </c>
    </row>
    <row r="21" spans="1:14" s="42" customFormat="1" ht="57.75" customHeight="1" x14ac:dyDescent="0.3">
      <c r="A21" s="225">
        <v>5</v>
      </c>
      <c r="B21" s="226" t="s">
        <v>94</v>
      </c>
      <c r="C21" s="221" t="s">
        <v>102</v>
      </c>
      <c r="D21" s="231" t="s">
        <v>95</v>
      </c>
      <c r="E21" s="227" t="s">
        <v>80</v>
      </c>
      <c r="F21" s="227">
        <v>2</v>
      </c>
      <c r="G21" s="227">
        <v>2160</v>
      </c>
      <c r="H21" s="227">
        <v>960</v>
      </c>
      <c r="I21" s="223">
        <f t="shared" ref="I21" si="3">G21*H21/1000000</f>
        <v>2.0735999999999999</v>
      </c>
      <c r="J21" s="229">
        <f t="shared" si="0"/>
        <v>4.1471999999999998</v>
      </c>
      <c r="K21" s="224">
        <v>0</v>
      </c>
      <c r="L21" s="229">
        <f t="shared" si="1"/>
        <v>0</v>
      </c>
      <c r="M21" s="230"/>
      <c r="N21" s="251" t="s">
        <v>81</v>
      </c>
    </row>
    <row r="22" spans="1:14" s="42" customFormat="1" ht="81" customHeight="1" x14ac:dyDescent="0.3">
      <c r="A22" s="225">
        <v>6</v>
      </c>
      <c r="B22" s="226" t="s">
        <v>104</v>
      </c>
      <c r="C22" s="221" t="s">
        <v>102</v>
      </c>
      <c r="D22" s="231" t="s">
        <v>105</v>
      </c>
      <c r="E22" s="227" t="s">
        <v>80</v>
      </c>
      <c r="F22" s="227">
        <v>2</v>
      </c>
      <c r="G22" s="227">
        <v>2160</v>
      </c>
      <c r="H22" s="227">
        <v>1660</v>
      </c>
      <c r="I22" s="223">
        <f t="shared" si="2"/>
        <v>3.5855999999999999</v>
      </c>
      <c r="J22" s="229">
        <f t="shared" si="0"/>
        <v>7.1711999999999998</v>
      </c>
      <c r="K22" s="224">
        <v>0</v>
      </c>
      <c r="L22" s="229">
        <f t="shared" si="1"/>
        <v>0</v>
      </c>
      <c r="M22" s="230"/>
      <c r="N22" s="251" t="s">
        <v>81</v>
      </c>
    </row>
    <row r="23" spans="1:14" s="42" customFormat="1" ht="66.75" customHeight="1" x14ac:dyDescent="0.3">
      <c r="A23" s="225">
        <v>7</v>
      </c>
      <c r="B23" s="226" t="s">
        <v>96</v>
      </c>
      <c r="C23" s="221" t="s">
        <v>103</v>
      </c>
      <c r="D23" s="231" t="s">
        <v>97</v>
      </c>
      <c r="E23" s="227" t="s">
        <v>80</v>
      </c>
      <c r="F23" s="227">
        <v>1</v>
      </c>
      <c r="G23" s="227">
        <v>1460</v>
      </c>
      <c r="H23" s="227">
        <v>1160</v>
      </c>
      <c r="I23" s="223">
        <f t="shared" si="2"/>
        <v>1.6936</v>
      </c>
      <c r="J23" s="229">
        <f t="shared" ref="J23:J24" si="4">F23*G23*H23/1000000</f>
        <v>1.6936</v>
      </c>
      <c r="K23" s="224">
        <v>0</v>
      </c>
      <c r="L23" s="229">
        <f t="shared" si="1"/>
        <v>0</v>
      </c>
      <c r="M23" s="230"/>
      <c r="N23" s="250" t="s">
        <v>98</v>
      </c>
    </row>
    <row r="24" spans="1:14" s="42" customFormat="1" ht="60" customHeight="1" x14ac:dyDescent="0.3">
      <c r="A24" s="225">
        <v>8</v>
      </c>
      <c r="B24" s="226" t="s">
        <v>99</v>
      </c>
      <c r="C24" s="221" t="s">
        <v>102</v>
      </c>
      <c r="D24" s="222" t="s">
        <v>100</v>
      </c>
      <c r="E24" s="227" t="s">
        <v>80</v>
      </c>
      <c r="F24" s="227">
        <v>1</v>
      </c>
      <c r="G24" s="227">
        <v>860</v>
      </c>
      <c r="H24" s="227">
        <v>660</v>
      </c>
      <c r="I24" s="223">
        <f t="shared" si="2"/>
        <v>0.56759999999999999</v>
      </c>
      <c r="J24" s="229">
        <f t="shared" si="4"/>
        <v>0.56759999999999999</v>
      </c>
      <c r="K24" s="224">
        <v>0</v>
      </c>
      <c r="L24" s="229">
        <f t="shared" si="1"/>
        <v>0</v>
      </c>
      <c r="M24" s="230"/>
      <c r="N24" s="250" t="s">
        <v>101</v>
      </c>
    </row>
    <row r="25" spans="1:14" s="42" customFormat="1" ht="62.25" customHeight="1" x14ac:dyDescent="0.3">
      <c r="A25" s="225">
        <v>9</v>
      </c>
      <c r="B25" s="226" t="s">
        <v>142</v>
      </c>
      <c r="C25" s="221" t="s">
        <v>102</v>
      </c>
      <c r="D25" s="231" t="s">
        <v>146</v>
      </c>
      <c r="E25" s="227" t="s">
        <v>80</v>
      </c>
      <c r="F25" s="227">
        <v>12</v>
      </c>
      <c r="G25" s="227">
        <v>2160</v>
      </c>
      <c r="H25" s="227">
        <v>960</v>
      </c>
      <c r="I25" s="223">
        <f t="shared" ref="I25" si="5">G25*H25/1000000</f>
        <v>2.0735999999999999</v>
      </c>
      <c r="J25" s="229">
        <f t="shared" ref="J25" si="6">F25*G25*H25/1000000</f>
        <v>24.883199999999999</v>
      </c>
      <c r="K25" s="224">
        <v>0</v>
      </c>
      <c r="L25" s="229">
        <f>F25*K25</f>
        <v>0</v>
      </c>
      <c r="M25" s="230"/>
      <c r="N25" s="250" t="s">
        <v>147</v>
      </c>
    </row>
    <row r="26" spans="1:14" s="42" customFormat="1" ht="81" customHeight="1" x14ac:dyDescent="0.3">
      <c r="A26" s="232">
        <v>2</v>
      </c>
      <c r="B26" s="320" t="s">
        <v>23</v>
      </c>
      <c r="C26" s="321"/>
      <c r="D26" s="322"/>
      <c r="E26" s="233" t="s">
        <v>109</v>
      </c>
      <c r="F26" s="233">
        <v>285.10000000000002</v>
      </c>
      <c r="G26" s="233"/>
      <c r="H26" s="233"/>
      <c r="I26" s="234"/>
      <c r="J26" s="234"/>
      <c r="K26" s="255">
        <v>0</v>
      </c>
      <c r="L26" s="255"/>
      <c r="M26" s="255">
        <f>F26*K26</f>
        <v>0</v>
      </c>
      <c r="N26" s="235"/>
    </row>
    <row r="27" spans="1:14" s="42" customFormat="1" ht="63.75" customHeight="1" x14ac:dyDescent="0.3">
      <c r="A27" s="89"/>
      <c r="B27" s="323" t="s">
        <v>21</v>
      </c>
      <c r="C27" s="324"/>
      <c r="D27" s="325"/>
      <c r="E27" s="45" t="s">
        <v>109</v>
      </c>
      <c r="F27" s="45">
        <v>285.10000000000002</v>
      </c>
      <c r="G27" s="45"/>
      <c r="H27" s="45"/>
      <c r="I27" s="252"/>
      <c r="J27" s="252"/>
      <c r="K27" s="224">
        <v>0</v>
      </c>
      <c r="L27" s="229">
        <f>F27*K27</f>
        <v>0</v>
      </c>
      <c r="M27" s="256"/>
      <c r="N27" s="205"/>
    </row>
    <row r="28" spans="1:14" s="42" customFormat="1" ht="20.25" x14ac:dyDescent="0.3">
      <c r="A28" s="158">
        <v>3</v>
      </c>
      <c r="B28" s="320" t="s">
        <v>24</v>
      </c>
      <c r="C28" s="321"/>
      <c r="D28" s="322"/>
      <c r="E28" s="46" t="s">
        <v>80</v>
      </c>
      <c r="F28" s="83">
        <v>163</v>
      </c>
      <c r="G28" s="46"/>
      <c r="H28" s="46"/>
      <c r="I28" s="124"/>
      <c r="J28" s="124"/>
      <c r="K28" s="255">
        <v>0</v>
      </c>
      <c r="L28" s="255"/>
      <c r="M28" s="255">
        <f>F28*K28</f>
        <v>0</v>
      </c>
      <c r="N28" s="205"/>
    </row>
    <row r="29" spans="1:14" s="42" customFormat="1" ht="42" customHeight="1" x14ac:dyDescent="0.3">
      <c r="A29" s="253"/>
      <c r="B29" s="323" t="s">
        <v>22</v>
      </c>
      <c r="C29" s="324"/>
      <c r="D29" s="325"/>
      <c r="E29" s="45" t="s">
        <v>80</v>
      </c>
      <c r="F29" s="254">
        <v>163</v>
      </c>
      <c r="G29" s="45"/>
      <c r="H29" s="45"/>
      <c r="I29" s="252"/>
      <c r="J29" s="252"/>
      <c r="K29" s="224">
        <v>0</v>
      </c>
      <c r="L29" s="229">
        <f>F29*K29</f>
        <v>0</v>
      </c>
      <c r="M29" s="256"/>
      <c r="N29" s="205"/>
    </row>
    <row r="30" spans="1:14" s="42" customFormat="1" ht="39.75" customHeight="1" x14ac:dyDescent="0.3">
      <c r="A30" s="158">
        <v>4</v>
      </c>
      <c r="B30" s="320" t="s">
        <v>70</v>
      </c>
      <c r="C30" s="321"/>
      <c r="D30" s="322"/>
      <c r="E30" s="46" t="s">
        <v>80</v>
      </c>
      <c r="F30" s="85">
        <v>168</v>
      </c>
      <c r="G30" s="46"/>
      <c r="H30" s="46"/>
      <c r="I30" s="124"/>
      <c r="J30" s="124"/>
      <c r="K30" s="255">
        <v>0</v>
      </c>
      <c r="L30" s="255"/>
      <c r="M30" s="255">
        <f>F30*K30</f>
        <v>0</v>
      </c>
      <c r="N30" s="205"/>
    </row>
    <row r="31" spans="1:14" s="42" customFormat="1" ht="35.25" customHeight="1" thickBot="1" x14ac:dyDescent="0.35">
      <c r="A31" s="265">
        <v>5</v>
      </c>
      <c r="B31" s="320" t="s">
        <v>163</v>
      </c>
      <c r="C31" s="321"/>
      <c r="D31" s="322"/>
      <c r="E31" s="266" t="s">
        <v>80</v>
      </c>
      <c r="F31" s="267">
        <v>168</v>
      </c>
      <c r="G31" s="266"/>
      <c r="H31" s="266"/>
      <c r="I31" s="268"/>
      <c r="J31" s="268"/>
      <c r="K31" s="269">
        <v>0</v>
      </c>
      <c r="L31" s="269"/>
      <c r="M31" s="269">
        <f>F31*K31</f>
        <v>0</v>
      </c>
      <c r="N31" s="270"/>
    </row>
    <row r="32" spans="1:14" s="42" customFormat="1" ht="35.25" customHeight="1" thickBot="1" x14ac:dyDescent="0.35">
      <c r="A32" s="271"/>
      <c r="B32" s="311" t="s">
        <v>154</v>
      </c>
      <c r="C32" s="312"/>
      <c r="D32" s="313"/>
      <c r="E32" s="272"/>
      <c r="F32" s="272"/>
      <c r="G32" s="272"/>
      <c r="H32" s="272"/>
      <c r="I32" s="272"/>
      <c r="J32" s="272"/>
      <c r="K32" s="272"/>
      <c r="L32" s="273">
        <f>SUM(L11:L31)</f>
        <v>0</v>
      </c>
      <c r="M32" s="273">
        <f>SUM(M11:M31)</f>
        <v>0</v>
      </c>
      <c r="N32" s="274"/>
    </row>
    <row r="33" spans="1:16" ht="39" customHeight="1" thickBot="1" x14ac:dyDescent="0.45">
      <c r="A33" s="278"/>
      <c r="B33" s="314" t="s">
        <v>155</v>
      </c>
      <c r="C33" s="315"/>
      <c r="D33" s="316"/>
      <c r="E33" s="279"/>
      <c r="F33" s="279"/>
      <c r="G33" s="279"/>
      <c r="H33" s="279"/>
      <c r="I33" s="279"/>
      <c r="J33" s="279"/>
      <c r="K33" s="279"/>
      <c r="L33" s="279"/>
      <c r="M33" s="281">
        <f>L32+M32</f>
        <v>0</v>
      </c>
      <c r="N33" s="280"/>
    </row>
    <row r="34" spans="1:16" ht="37.5" customHeight="1" thickBot="1" x14ac:dyDescent="0.45">
      <c r="A34" s="275"/>
      <c r="B34" s="317" t="s">
        <v>156</v>
      </c>
      <c r="C34" s="318"/>
      <c r="D34" s="319"/>
      <c r="E34" s="276"/>
      <c r="F34" s="276"/>
      <c r="G34" s="276"/>
      <c r="H34" s="276"/>
      <c r="I34" s="276"/>
      <c r="J34" s="276"/>
      <c r="K34" s="276"/>
      <c r="L34" s="276"/>
      <c r="M34" s="282">
        <f>M33/1.2*0.2</f>
        <v>0</v>
      </c>
      <c r="N34" s="277"/>
    </row>
    <row r="35" spans="1:16" ht="17.25" customHeight="1" x14ac:dyDescent="0.2">
      <c r="M35" s="392"/>
      <c r="N35" s="392"/>
      <c r="O35" s="392"/>
      <c r="P35" s="392"/>
    </row>
    <row r="36" spans="1:16" ht="17.25" customHeight="1" x14ac:dyDescent="0.2">
      <c r="M36" s="392"/>
      <c r="N36" s="392"/>
      <c r="O36" s="392"/>
      <c r="P36" s="392"/>
    </row>
    <row r="37" spans="1:16" ht="17.25" customHeight="1" x14ac:dyDescent="0.2">
      <c r="M37" s="392"/>
      <c r="N37" s="392"/>
      <c r="O37" s="392"/>
      <c r="P37" s="392"/>
    </row>
    <row r="38" spans="1:16" ht="17.25" customHeight="1" x14ac:dyDescent="0.2">
      <c r="M38" s="392"/>
      <c r="N38" s="392"/>
      <c r="O38" s="392"/>
      <c r="P38" s="392"/>
    </row>
    <row r="39" spans="1:16" ht="17.25" customHeight="1" x14ac:dyDescent="0.2">
      <c r="M39" s="392"/>
      <c r="N39" s="392"/>
      <c r="O39" s="392"/>
      <c r="P39" s="392"/>
    </row>
    <row r="40" spans="1:16" ht="17.25" customHeight="1" x14ac:dyDescent="0.2">
      <c r="M40" s="392"/>
      <c r="N40" s="392"/>
      <c r="O40" s="392"/>
      <c r="P40" s="392"/>
    </row>
    <row r="41" spans="1:16" ht="17.25" customHeight="1" x14ac:dyDescent="0.2">
      <c r="M41" s="392"/>
      <c r="N41" s="392"/>
      <c r="O41" s="392"/>
      <c r="P41" s="392"/>
    </row>
    <row r="42" spans="1:16" ht="17.25" customHeight="1" x14ac:dyDescent="0.2">
      <c r="M42" s="392"/>
      <c r="N42" s="392"/>
      <c r="O42" s="392"/>
      <c r="P42" s="392"/>
    </row>
    <row r="43" spans="1:16" ht="17.25" customHeight="1" x14ac:dyDescent="0.2">
      <c r="M43" s="392"/>
      <c r="N43" s="392"/>
      <c r="O43" s="392"/>
      <c r="P43" s="392"/>
    </row>
    <row r="44" spans="1:16" ht="17.25" customHeight="1" x14ac:dyDescent="0.2">
      <c r="M44" s="392"/>
      <c r="N44" s="392"/>
      <c r="O44" s="392"/>
      <c r="P44" s="392"/>
    </row>
    <row r="45" spans="1:16" ht="17.25" customHeight="1" x14ac:dyDescent="0.2">
      <c r="M45" s="392"/>
      <c r="N45" s="392"/>
      <c r="O45" s="392"/>
      <c r="P45" s="392"/>
    </row>
    <row r="46" spans="1:16" ht="17.25" customHeight="1" x14ac:dyDescent="0.2">
      <c r="M46" s="392"/>
      <c r="N46" s="392"/>
      <c r="O46" s="392"/>
      <c r="P46" s="392"/>
    </row>
    <row r="47" spans="1:16" ht="17.25" customHeight="1" x14ac:dyDescent="0.2">
      <c r="M47" s="392"/>
      <c r="N47" s="392"/>
      <c r="O47" s="392"/>
      <c r="P47" s="392"/>
    </row>
    <row r="48" spans="1:16" ht="17.25" customHeight="1" x14ac:dyDescent="0.2">
      <c r="M48" s="392"/>
      <c r="N48" s="392"/>
      <c r="O48" s="392"/>
      <c r="P48" s="392"/>
    </row>
    <row r="49" spans="13:16" ht="17.25" customHeight="1" x14ac:dyDescent="0.2">
      <c r="M49" s="392"/>
      <c r="N49" s="392"/>
      <c r="O49" s="392"/>
      <c r="P49" s="392"/>
    </row>
    <row r="50" spans="13:16" ht="17.25" customHeight="1" x14ac:dyDescent="0.2">
      <c r="M50" s="392"/>
      <c r="N50" s="392"/>
      <c r="O50" s="392"/>
      <c r="P50" s="392"/>
    </row>
    <row r="51" spans="13:16" ht="17.25" customHeight="1" x14ac:dyDescent="0.2">
      <c r="M51" s="392"/>
      <c r="N51" s="392"/>
      <c r="O51" s="392"/>
      <c r="P51" s="392"/>
    </row>
    <row r="52" spans="13:16" ht="17.25" customHeight="1" x14ac:dyDescent="0.2">
      <c r="M52" s="392"/>
      <c r="N52" s="392"/>
      <c r="O52" s="392"/>
      <c r="P52" s="392"/>
    </row>
    <row r="53" spans="13:16" ht="17.25" customHeight="1" x14ac:dyDescent="0.2">
      <c r="M53" s="392"/>
      <c r="N53" s="392"/>
      <c r="O53" s="392"/>
      <c r="P53" s="392"/>
    </row>
    <row r="54" spans="13:16" ht="17.25" customHeight="1" x14ac:dyDescent="0.2">
      <c r="M54" s="392"/>
      <c r="N54" s="392"/>
      <c r="O54" s="392"/>
      <c r="P54" s="392"/>
    </row>
    <row r="55" spans="13:16" ht="17.25" customHeight="1" x14ac:dyDescent="0.2">
      <c r="M55" s="392"/>
      <c r="N55" s="392"/>
      <c r="O55" s="392"/>
      <c r="P55" s="392"/>
    </row>
    <row r="56" spans="13:16" ht="17.25" customHeight="1" x14ac:dyDescent="0.2">
      <c r="M56" s="392"/>
      <c r="N56" s="392"/>
      <c r="O56" s="392"/>
      <c r="P56" s="392"/>
    </row>
    <row r="57" spans="13:16" ht="17.25" customHeight="1" x14ac:dyDescent="0.2">
      <c r="M57" s="392"/>
      <c r="N57" s="392"/>
      <c r="O57" s="392"/>
      <c r="P57" s="392"/>
    </row>
    <row r="58" spans="13:16" ht="17.25" customHeight="1" x14ac:dyDescent="0.2">
      <c r="M58" s="392"/>
      <c r="N58" s="392"/>
      <c r="O58" s="392"/>
      <c r="P58" s="392"/>
    </row>
    <row r="59" spans="13:16" ht="17.25" customHeight="1" x14ac:dyDescent="0.2">
      <c r="M59" s="392"/>
      <c r="N59" s="392"/>
      <c r="O59" s="392"/>
      <c r="P59" s="392"/>
    </row>
    <row r="60" spans="13:16" ht="17.25" customHeight="1" x14ac:dyDescent="0.2">
      <c r="M60" s="392"/>
      <c r="N60" s="392"/>
      <c r="O60" s="392"/>
      <c r="P60" s="392"/>
    </row>
    <row r="61" spans="13:16" ht="17.25" customHeight="1" x14ac:dyDescent="0.2">
      <c r="M61" s="392"/>
      <c r="N61" s="392"/>
      <c r="O61" s="392"/>
      <c r="P61" s="392"/>
    </row>
    <row r="62" spans="13:16" ht="17.25" customHeight="1" x14ac:dyDescent="0.2">
      <c r="M62" s="392"/>
      <c r="N62" s="392"/>
      <c r="O62" s="392"/>
      <c r="P62" s="392"/>
    </row>
    <row r="63" spans="13:16" ht="17.25" customHeight="1" x14ac:dyDescent="0.2">
      <c r="M63" s="392"/>
      <c r="N63" s="392"/>
      <c r="O63" s="392"/>
      <c r="P63" s="392"/>
    </row>
    <row r="64" spans="13:16" ht="17.25" customHeight="1" x14ac:dyDescent="0.2">
      <c r="M64" s="392"/>
      <c r="N64" s="392"/>
      <c r="O64" s="392"/>
      <c r="P64" s="392"/>
    </row>
    <row r="65" spans="13:16" ht="17.25" customHeight="1" x14ac:dyDescent="0.2">
      <c r="M65" s="392"/>
      <c r="N65" s="392"/>
      <c r="O65" s="392"/>
      <c r="P65" s="392"/>
    </row>
    <row r="66" spans="13:16" ht="17.25" customHeight="1" x14ac:dyDescent="0.2">
      <c r="M66" s="392"/>
      <c r="N66" s="392"/>
      <c r="O66" s="392"/>
      <c r="P66" s="392"/>
    </row>
    <row r="67" spans="13:16" ht="17.25" customHeight="1" x14ac:dyDescent="0.2">
      <c r="M67" s="392"/>
      <c r="N67" s="392"/>
      <c r="O67" s="392"/>
      <c r="P67" s="392"/>
    </row>
    <row r="68" spans="13:16" ht="17.25" customHeight="1" x14ac:dyDescent="0.2">
      <c r="M68" s="392"/>
      <c r="N68" s="392"/>
      <c r="O68" s="392"/>
      <c r="P68" s="392"/>
    </row>
    <row r="69" spans="13:16" ht="17.25" customHeight="1" x14ac:dyDescent="0.2">
      <c r="M69" s="392"/>
      <c r="N69" s="392"/>
      <c r="O69" s="392"/>
      <c r="P69" s="392"/>
    </row>
    <row r="70" spans="13:16" ht="17.25" customHeight="1" x14ac:dyDescent="0.2">
      <c r="M70" s="392"/>
      <c r="N70" s="392"/>
      <c r="O70" s="392"/>
      <c r="P70" s="392"/>
    </row>
    <row r="71" spans="13:16" ht="17.25" customHeight="1" x14ac:dyDescent="0.2">
      <c r="M71" s="392"/>
      <c r="N71" s="392"/>
      <c r="O71" s="392"/>
      <c r="P71" s="392"/>
    </row>
    <row r="72" spans="13:16" ht="17.25" customHeight="1" x14ac:dyDescent="0.2">
      <c r="M72" s="392"/>
      <c r="N72" s="392"/>
      <c r="O72" s="392"/>
      <c r="P72" s="392"/>
    </row>
    <row r="73" spans="13:16" ht="17.25" customHeight="1" x14ac:dyDescent="0.2">
      <c r="M73" s="392"/>
      <c r="N73" s="392"/>
      <c r="O73" s="392"/>
      <c r="P73" s="392"/>
    </row>
    <row r="74" spans="13:16" ht="17.25" customHeight="1" x14ac:dyDescent="0.2">
      <c r="M74" s="392"/>
      <c r="N74" s="392"/>
      <c r="O74" s="392"/>
      <c r="P74" s="392"/>
    </row>
    <row r="75" spans="13:16" ht="17.25" customHeight="1" x14ac:dyDescent="0.2">
      <c r="M75" s="392"/>
      <c r="N75" s="392"/>
      <c r="O75" s="392"/>
      <c r="P75" s="392"/>
    </row>
    <row r="76" spans="13:16" ht="17.25" customHeight="1" x14ac:dyDescent="0.2">
      <c r="M76" s="392"/>
      <c r="N76" s="392"/>
      <c r="O76" s="392"/>
      <c r="P76" s="392"/>
    </row>
  </sheetData>
  <mergeCells count="22">
    <mergeCell ref="B32:D32"/>
    <mergeCell ref="B33:D33"/>
    <mergeCell ref="B34:D34"/>
    <mergeCell ref="B26:D26"/>
    <mergeCell ref="B27:D27"/>
    <mergeCell ref="B28:D28"/>
    <mergeCell ref="B30:D30"/>
    <mergeCell ref="B31:D31"/>
    <mergeCell ref="B29:D29"/>
    <mergeCell ref="A4:N4"/>
    <mergeCell ref="B1:F1"/>
    <mergeCell ref="B10:D10"/>
    <mergeCell ref="A15:N15"/>
    <mergeCell ref="A13:N13"/>
    <mergeCell ref="A11:A12"/>
    <mergeCell ref="B11:D11"/>
    <mergeCell ref="E11:E12"/>
    <mergeCell ref="F11:F12"/>
    <mergeCell ref="G11:G12"/>
    <mergeCell ref="H11:H12"/>
    <mergeCell ref="I11:I12"/>
    <mergeCell ref="J11:J1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2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9AC7C-C89C-42ED-AC1A-2FD334E4EF7B}">
  <sheetPr>
    <tabColor rgb="FFFF0000"/>
    <pageSetUpPr fitToPage="1"/>
  </sheetPr>
  <dimension ref="A1:V34"/>
  <sheetViews>
    <sheetView zoomScale="80" zoomScaleNormal="80" workbookViewId="0">
      <selection activeCell="J14" sqref="J14:J15"/>
    </sheetView>
  </sheetViews>
  <sheetFormatPr defaultRowHeight="17.25" customHeight="1" x14ac:dyDescent="0.2"/>
  <cols>
    <col min="1" max="1" width="7.5703125" style="17" customWidth="1"/>
    <col min="2" max="2" width="35.42578125" style="30" customWidth="1"/>
    <col min="3" max="3" width="27.5703125" style="17" hidden="1" customWidth="1"/>
    <col min="4" max="4" width="28.5703125" style="17" customWidth="1"/>
    <col min="5" max="5" width="13.28515625" style="17" customWidth="1"/>
    <col min="6" max="6" width="11.7109375" style="17" customWidth="1"/>
    <col min="7" max="7" width="18.28515625" style="17" hidden="1" customWidth="1"/>
    <col min="8" max="9" width="18" style="17" hidden="1" customWidth="1"/>
    <col min="10" max="10" width="16.28515625" style="17" customWidth="1"/>
    <col min="11" max="11" width="21.28515625" style="17" customWidth="1"/>
    <col min="12" max="12" width="22.7109375" style="17" customWidth="1"/>
    <col min="13" max="13" width="21" style="17" customWidth="1"/>
    <col min="14" max="14" width="30.28515625" style="207" customWidth="1"/>
    <col min="15" max="16384" width="9.140625" style="17"/>
  </cols>
  <sheetData>
    <row r="1" spans="1:22" s="5" customFormat="1" ht="18.75" x14ac:dyDescent="0.2">
      <c r="A1" s="6"/>
      <c r="B1" s="288" t="s">
        <v>157</v>
      </c>
      <c r="C1" s="287"/>
      <c r="D1" s="287"/>
      <c r="E1" s="287"/>
      <c r="F1" s="287"/>
      <c r="G1" s="208"/>
      <c r="H1" s="208"/>
      <c r="I1" s="208"/>
      <c r="J1" s="208"/>
      <c r="K1" s="208"/>
      <c r="L1" s="208"/>
      <c r="M1" s="208"/>
      <c r="N1" s="202"/>
      <c r="V1" s="9"/>
    </row>
    <row r="2" spans="1:22" s="5" customFormat="1" ht="18.75" x14ac:dyDescent="0.2">
      <c r="A2" s="6"/>
      <c r="B2" s="28"/>
      <c r="C2" s="1"/>
      <c r="D2" s="1"/>
      <c r="E2" s="1"/>
      <c r="F2" s="3"/>
      <c r="G2" s="208"/>
      <c r="H2" s="208"/>
      <c r="I2" s="208"/>
      <c r="J2" s="208"/>
      <c r="K2" s="208"/>
      <c r="L2" s="208"/>
      <c r="M2" s="208"/>
      <c r="N2" s="202"/>
      <c r="V2" s="9"/>
    </row>
    <row r="3" spans="1:22" s="5" customFormat="1" ht="18.75" x14ac:dyDescent="0.2">
      <c r="A3" s="6"/>
      <c r="B3" s="28"/>
      <c r="C3" s="1"/>
      <c r="D3" s="1"/>
      <c r="E3" s="1"/>
      <c r="F3" s="3"/>
      <c r="G3" s="208"/>
      <c r="H3" s="208"/>
      <c r="I3" s="208"/>
      <c r="J3" s="208"/>
      <c r="K3" s="208"/>
      <c r="L3" s="208"/>
      <c r="M3" s="208"/>
      <c r="N3" s="202"/>
      <c r="V3" s="9"/>
    </row>
    <row r="4" spans="1:22" s="5" customFormat="1" ht="18.75" x14ac:dyDescent="0.2">
      <c r="A4" s="6"/>
      <c r="B4" s="28"/>
      <c r="C4" s="1"/>
      <c r="D4" s="1"/>
      <c r="E4" s="1"/>
      <c r="F4" s="3"/>
      <c r="G4" s="208"/>
      <c r="H4" s="208"/>
      <c r="I4" s="208"/>
      <c r="J4" s="208"/>
      <c r="K4" s="208"/>
      <c r="L4" s="208"/>
      <c r="M4" s="208"/>
      <c r="N4" s="202"/>
      <c r="V4" s="9"/>
    </row>
    <row r="5" spans="1:22" s="5" customFormat="1" ht="18.75" x14ac:dyDescent="0.2">
      <c r="A5" s="6"/>
      <c r="B5" s="28"/>
      <c r="C5" s="1"/>
      <c r="D5" s="1"/>
      <c r="E5" s="1"/>
      <c r="F5" s="3"/>
      <c r="G5" s="208"/>
      <c r="H5" s="208"/>
      <c r="I5" s="208"/>
      <c r="J5" s="208"/>
      <c r="K5" s="208"/>
      <c r="L5" s="208"/>
      <c r="M5" s="208"/>
      <c r="N5" s="202"/>
      <c r="V5" s="9"/>
    </row>
    <row r="6" spans="1:22" s="5" customFormat="1" ht="18.75" x14ac:dyDescent="0.2">
      <c r="A6" s="6"/>
      <c r="B6" s="28"/>
      <c r="C6" s="1"/>
      <c r="D6" s="1"/>
      <c r="E6" s="1"/>
      <c r="F6" s="3"/>
      <c r="G6" s="208"/>
      <c r="H6" s="208"/>
      <c r="I6" s="208"/>
      <c r="J6" s="208"/>
      <c r="K6" s="208"/>
      <c r="L6" s="208"/>
      <c r="M6" s="208"/>
      <c r="N6" s="202"/>
      <c r="V6" s="9"/>
    </row>
    <row r="7" spans="1:22" s="5" customFormat="1" ht="18.75" x14ac:dyDescent="0.2">
      <c r="A7" s="6"/>
      <c r="B7" s="28"/>
      <c r="C7" s="1"/>
      <c r="D7" s="1"/>
      <c r="E7" s="1"/>
      <c r="F7" s="3"/>
      <c r="G7" s="208"/>
      <c r="H7" s="208"/>
      <c r="I7" s="208"/>
      <c r="J7" s="208"/>
      <c r="K7" s="208"/>
      <c r="L7" s="208"/>
      <c r="M7" s="208"/>
      <c r="N7" s="202"/>
      <c r="V7" s="9"/>
    </row>
    <row r="8" spans="1:22" s="13" customFormat="1" ht="23.25" x14ac:dyDescent="0.2">
      <c r="A8" s="285" t="s">
        <v>158</v>
      </c>
      <c r="B8" s="285"/>
      <c r="C8" s="285"/>
      <c r="D8" s="285"/>
      <c r="E8" s="285"/>
      <c r="F8" s="286"/>
      <c r="G8" s="286"/>
      <c r="H8" s="286"/>
      <c r="I8" s="286"/>
      <c r="J8" s="286"/>
      <c r="K8" s="286"/>
      <c r="L8" s="286"/>
      <c r="M8" s="287"/>
      <c r="N8" s="287"/>
    </row>
    <row r="9" spans="1:22" s="13" customFormat="1" ht="20.25" x14ac:dyDescent="0.2">
      <c r="A9" s="10"/>
      <c r="B9" s="29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22" s="13" customFormat="1" ht="25.5" x14ac:dyDescent="0.2">
      <c r="A10" s="10" t="s">
        <v>153</v>
      </c>
      <c r="B10" s="29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04"/>
      <c r="O10" s="11"/>
      <c r="P10" s="11"/>
      <c r="Q10" s="11"/>
      <c r="R10" s="11"/>
      <c r="S10" s="12"/>
    </row>
    <row r="11" spans="1:22" s="13" customFormat="1" ht="18.75" x14ac:dyDescent="0.2">
      <c r="A11" s="236"/>
      <c r="B11" s="29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03"/>
    </row>
    <row r="12" spans="1:22" s="13" customFormat="1" ht="19.5" thickBot="1" x14ac:dyDescent="0.25">
      <c r="A12" s="237"/>
      <c r="B12" s="284" t="s">
        <v>77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03"/>
    </row>
    <row r="13" spans="1:22" s="244" customFormat="1" ht="81.75" customHeight="1" thickBot="1" x14ac:dyDescent="0.25">
      <c r="A13" s="238" t="s">
        <v>107</v>
      </c>
      <c r="B13" s="289" t="s">
        <v>17</v>
      </c>
      <c r="C13" s="290"/>
      <c r="D13" s="291"/>
      <c r="E13" s="239" t="s">
        <v>5</v>
      </c>
      <c r="F13" s="239" t="s">
        <v>39</v>
      </c>
      <c r="G13" s="239" t="s">
        <v>16</v>
      </c>
      <c r="H13" s="239" t="s">
        <v>18</v>
      </c>
      <c r="I13" s="240" t="s">
        <v>41</v>
      </c>
      <c r="J13" s="241" t="s">
        <v>40</v>
      </c>
      <c r="K13" s="242" t="s">
        <v>159</v>
      </c>
      <c r="L13" s="243" t="s">
        <v>159</v>
      </c>
      <c r="M13" s="243" t="s">
        <v>160</v>
      </c>
      <c r="N13" s="283" t="s">
        <v>31</v>
      </c>
    </row>
    <row r="14" spans="1:22" s="16" customFormat="1" ht="64.5" customHeight="1" x14ac:dyDescent="0.2">
      <c r="A14" s="298">
        <v>1</v>
      </c>
      <c r="B14" s="300" t="s">
        <v>148</v>
      </c>
      <c r="C14" s="301"/>
      <c r="D14" s="302"/>
      <c r="E14" s="303" t="s">
        <v>25</v>
      </c>
      <c r="F14" s="305">
        <f>SUM(F17:F28)</f>
        <v>168</v>
      </c>
      <c r="G14" s="307"/>
      <c r="H14" s="307"/>
      <c r="I14" s="309"/>
      <c r="J14" s="309">
        <f>SUM(J17:J28)</f>
        <v>555.80279999999993</v>
      </c>
      <c r="K14" s="245"/>
      <c r="L14" s="245"/>
      <c r="M14" s="245"/>
      <c r="N14" s="246"/>
    </row>
    <row r="15" spans="1:22" s="71" customFormat="1" ht="50.25" customHeight="1" thickBot="1" x14ac:dyDescent="0.25">
      <c r="A15" s="299"/>
      <c r="B15" s="140" t="s">
        <v>19</v>
      </c>
      <c r="C15" s="140" t="s">
        <v>20</v>
      </c>
      <c r="D15" s="141" t="s">
        <v>4</v>
      </c>
      <c r="E15" s="304"/>
      <c r="F15" s="306"/>
      <c r="G15" s="308"/>
      <c r="H15" s="308"/>
      <c r="I15" s="310"/>
      <c r="J15" s="310"/>
      <c r="K15" s="247"/>
      <c r="L15" s="247"/>
      <c r="M15" s="247"/>
      <c r="N15" s="248"/>
    </row>
    <row r="16" spans="1:22" s="71" customFormat="1" ht="24" customHeight="1" thickBot="1" x14ac:dyDescent="0.25">
      <c r="A16" s="295" t="s">
        <v>83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7"/>
    </row>
    <row r="17" spans="1:15" s="42" customFormat="1" ht="81" customHeight="1" thickBot="1" x14ac:dyDescent="0.35">
      <c r="A17" s="215">
        <v>1</v>
      </c>
      <c r="B17" s="216" t="s">
        <v>78</v>
      </c>
      <c r="C17" s="216" t="s">
        <v>102</v>
      </c>
      <c r="D17" s="217" t="s">
        <v>79</v>
      </c>
      <c r="E17" s="218" t="s">
        <v>80</v>
      </c>
      <c r="F17" s="218">
        <v>4</v>
      </c>
      <c r="G17" s="218">
        <v>1660</v>
      </c>
      <c r="H17" s="218">
        <v>1160</v>
      </c>
      <c r="I17" s="219">
        <f>G17*H17/1000000</f>
        <v>1.9256</v>
      </c>
      <c r="J17" s="219">
        <f>F17*G17*H17/1000000</f>
        <v>7.7023999999999999</v>
      </c>
      <c r="K17" s="220"/>
      <c r="L17" s="220"/>
      <c r="M17" s="220"/>
      <c r="N17" s="249" t="s">
        <v>81</v>
      </c>
      <c r="O17" s="43"/>
    </row>
    <row r="18" spans="1:15" s="71" customFormat="1" ht="27" customHeight="1" thickBot="1" x14ac:dyDescent="0.25">
      <c r="A18" s="292" t="s">
        <v>143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4"/>
    </row>
    <row r="19" spans="1:15" s="42" customFormat="1" ht="73.5" customHeight="1" x14ac:dyDescent="0.3">
      <c r="A19" s="257">
        <v>1</v>
      </c>
      <c r="B19" s="258" t="s">
        <v>84</v>
      </c>
      <c r="C19" s="258" t="s">
        <v>102</v>
      </c>
      <c r="D19" s="259" t="s">
        <v>145</v>
      </c>
      <c r="E19" s="260" t="s">
        <v>80</v>
      </c>
      <c r="F19" s="260">
        <v>9</v>
      </c>
      <c r="G19" s="260">
        <v>1660</v>
      </c>
      <c r="H19" s="260">
        <v>1160</v>
      </c>
      <c r="I19" s="261">
        <f>G19*H19/1000000</f>
        <v>1.9256</v>
      </c>
      <c r="J19" s="261">
        <f>F19*G19*H19/1000000</f>
        <v>17.330400000000001</v>
      </c>
      <c r="K19" s="262"/>
      <c r="L19" s="261"/>
      <c r="M19" s="262"/>
      <c r="N19" s="263" t="s">
        <v>81</v>
      </c>
    </row>
    <row r="20" spans="1:15" s="42" customFormat="1" ht="72.75" customHeight="1" x14ac:dyDescent="0.3">
      <c r="A20" s="225">
        <v>2</v>
      </c>
      <c r="B20" s="226" t="s">
        <v>129</v>
      </c>
      <c r="C20" s="221" t="s">
        <v>102</v>
      </c>
      <c r="D20" s="222" t="s">
        <v>85</v>
      </c>
      <c r="E20" s="227" t="s">
        <v>80</v>
      </c>
      <c r="F20" s="228">
        <v>63</v>
      </c>
      <c r="G20" s="227">
        <v>2160</v>
      </c>
      <c r="H20" s="227">
        <v>1160</v>
      </c>
      <c r="I20" s="223">
        <f>G20*H20/1000000</f>
        <v>2.5055999999999998</v>
      </c>
      <c r="J20" s="229">
        <f t="shared" ref="J20:J28" si="0">F20*G20*H20/1000000</f>
        <v>157.8528</v>
      </c>
      <c r="K20" s="224"/>
      <c r="L20" s="229"/>
      <c r="M20" s="230"/>
      <c r="N20" s="250" t="s">
        <v>144</v>
      </c>
    </row>
    <row r="21" spans="1:15" s="42" customFormat="1" ht="85.5" customHeight="1" x14ac:dyDescent="0.3">
      <c r="A21" s="225">
        <v>3</v>
      </c>
      <c r="B21" s="226" t="s">
        <v>149</v>
      </c>
      <c r="C21" s="221" t="s">
        <v>102</v>
      </c>
      <c r="D21" s="222" t="s">
        <v>88</v>
      </c>
      <c r="E21" s="227" t="s">
        <v>80</v>
      </c>
      <c r="F21" s="227">
        <v>4</v>
      </c>
      <c r="G21" s="227">
        <v>2160</v>
      </c>
      <c r="H21" s="227">
        <v>1160</v>
      </c>
      <c r="I21" s="223">
        <f>G21*H21/1000000</f>
        <v>2.5055999999999998</v>
      </c>
      <c r="J21" s="229">
        <f t="shared" si="0"/>
        <v>10.022399999999999</v>
      </c>
      <c r="K21" s="224"/>
      <c r="L21" s="229"/>
      <c r="M21" s="230"/>
      <c r="N21" s="250" t="s">
        <v>89</v>
      </c>
    </row>
    <row r="22" spans="1:15" s="42" customFormat="1" ht="81" customHeight="1" x14ac:dyDescent="0.3">
      <c r="A22" s="225">
        <v>3</v>
      </c>
      <c r="B22" s="226" t="s">
        <v>90</v>
      </c>
      <c r="C22" s="221" t="s">
        <v>102</v>
      </c>
      <c r="D22" s="231" t="s">
        <v>91</v>
      </c>
      <c r="E22" s="227" t="s">
        <v>80</v>
      </c>
      <c r="F22" s="227">
        <v>25</v>
      </c>
      <c r="G22" s="227">
        <v>2160</v>
      </c>
      <c r="H22" s="227">
        <v>1760</v>
      </c>
      <c r="I22" s="223">
        <f t="shared" ref="I22:I28" si="1">G22*H22/1000000</f>
        <v>3.8016000000000001</v>
      </c>
      <c r="J22" s="229">
        <f t="shared" si="0"/>
        <v>95.04</v>
      </c>
      <c r="K22" s="224"/>
      <c r="L22" s="229"/>
      <c r="M22" s="230"/>
      <c r="N22" s="251" t="s">
        <v>81</v>
      </c>
    </row>
    <row r="23" spans="1:15" s="42" customFormat="1" ht="81" customHeight="1" x14ac:dyDescent="0.3">
      <c r="A23" s="225">
        <v>4</v>
      </c>
      <c r="B23" s="226" t="s">
        <v>92</v>
      </c>
      <c r="C23" s="221" t="s">
        <v>102</v>
      </c>
      <c r="D23" s="231" t="s">
        <v>93</v>
      </c>
      <c r="E23" s="227" t="s">
        <v>80</v>
      </c>
      <c r="F23" s="227">
        <v>45</v>
      </c>
      <c r="G23" s="227">
        <v>2160</v>
      </c>
      <c r="H23" s="227">
        <v>2360</v>
      </c>
      <c r="I23" s="223">
        <f t="shared" si="1"/>
        <v>5.0975999999999999</v>
      </c>
      <c r="J23" s="229">
        <f t="shared" si="0"/>
        <v>229.392</v>
      </c>
      <c r="K23" s="224"/>
      <c r="L23" s="229"/>
      <c r="M23" s="230"/>
      <c r="N23" s="251" t="s">
        <v>81</v>
      </c>
    </row>
    <row r="24" spans="1:15" s="42" customFormat="1" ht="57.75" customHeight="1" x14ac:dyDescent="0.3">
      <c r="A24" s="225">
        <v>5</v>
      </c>
      <c r="B24" s="226" t="s">
        <v>94</v>
      </c>
      <c r="C24" s="221" t="s">
        <v>102</v>
      </c>
      <c r="D24" s="231" t="s">
        <v>95</v>
      </c>
      <c r="E24" s="227" t="s">
        <v>80</v>
      </c>
      <c r="F24" s="227">
        <v>2</v>
      </c>
      <c r="G24" s="227">
        <v>2160</v>
      </c>
      <c r="H24" s="227">
        <v>960</v>
      </c>
      <c r="I24" s="223">
        <f t="shared" si="1"/>
        <v>2.0735999999999999</v>
      </c>
      <c r="J24" s="229">
        <f t="shared" si="0"/>
        <v>4.1471999999999998</v>
      </c>
      <c r="K24" s="224"/>
      <c r="L24" s="229"/>
      <c r="M24" s="230"/>
      <c r="N24" s="251" t="s">
        <v>81</v>
      </c>
    </row>
    <row r="25" spans="1:15" s="42" customFormat="1" ht="81" customHeight="1" x14ac:dyDescent="0.3">
      <c r="A25" s="225">
        <v>6</v>
      </c>
      <c r="B25" s="226" t="s">
        <v>104</v>
      </c>
      <c r="C25" s="221" t="s">
        <v>102</v>
      </c>
      <c r="D25" s="231" t="s">
        <v>105</v>
      </c>
      <c r="E25" s="227" t="s">
        <v>80</v>
      </c>
      <c r="F25" s="227">
        <v>2</v>
      </c>
      <c r="G25" s="227">
        <v>2160</v>
      </c>
      <c r="H25" s="227">
        <v>1660</v>
      </c>
      <c r="I25" s="223">
        <f t="shared" si="1"/>
        <v>3.5855999999999999</v>
      </c>
      <c r="J25" s="229">
        <f t="shared" si="0"/>
        <v>7.1711999999999998</v>
      </c>
      <c r="K25" s="224"/>
      <c r="L25" s="229"/>
      <c r="M25" s="230"/>
      <c r="N25" s="251" t="s">
        <v>81</v>
      </c>
    </row>
    <row r="26" spans="1:15" s="42" customFormat="1" ht="66.75" customHeight="1" x14ac:dyDescent="0.3">
      <c r="A26" s="225">
        <v>7</v>
      </c>
      <c r="B26" s="226" t="s">
        <v>96</v>
      </c>
      <c r="C26" s="221" t="s">
        <v>103</v>
      </c>
      <c r="D26" s="231" t="s">
        <v>97</v>
      </c>
      <c r="E26" s="227" t="s">
        <v>80</v>
      </c>
      <c r="F26" s="227">
        <v>1</v>
      </c>
      <c r="G26" s="227">
        <v>1460</v>
      </c>
      <c r="H26" s="227">
        <v>1160</v>
      </c>
      <c r="I26" s="223">
        <f t="shared" si="1"/>
        <v>1.6936</v>
      </c>
      <c r="J26" s="229">
        <f t="shared" si="0"/>
        <v>1.6936</v>
      </c>
      <c r="K26" s="224"/>
      <c r="L26" s="229"/>
      <c r="M26" s="230"/>
      <c r="N26" s="250" t="s">
        <v>98</v>
      </c>
    </row>
    <row r="27" spans="1:15" s="42" customFormat="1" ht="60" customHeight="1" x14ac:dyDescent="0.3">
      <c r="A27" s="225">
        <v>8</v>
      </c>
      <c r="B27" s="226" t="s">
        <v>99</v>
      </c>
      <c r="C27" s="221" t="s">
        <v>102</v>
      </c>
      <c r="D27" s="222" t="s">
        <v>100</v>
      </c>
      <c r="E27" s="227" t="s">
        <v>80</v>
      </c>
      <c r="F27" s="227">
        <v>1</v>
      </c>
      <c r="G27" s="227">
        <v>860</v>
      </c>
      <c r="H27" s="227">
        <v>660</v>
      </c>
      <c r="I27" s="223">
        <f t="shared" si="1"/>
        <v>0.56759999999999999</v>
      </c>
      <c r="J27" s="229">
        <f t="shared" si="0"/>
        <v>0.56759999999999999</v>
      </c>
      <c r="K27" s="224"/>
      <c r="L27" s="229"/>
      <c r="M27" s="230"/>
      <c r="N27" s="250" t="s">
        <v>101</v>
      </c>
    </row>
    <row r="28" spans="1:15" s="42" customFormat="1" ht="62.25" customHeight="1" x14ac:dyDescent="0.3">
      <c r="A28" s="225">
        <v>9</v>
      </c>
      <c r="B28" s="226" t="s">
        <v>142</v>
      </c>
      <c r="C28" s="221" t="s">
        <v>102</v>
      </c>
      <c r="D28" s="231" t="s">
        <v>146</v>
      </c>
      <c r="E28" s="227" t="s">
        <v>80</v>
      </c>
      <c r="F28" s="227">
        <v>12</v>
      </c>
      <c r="G28" s="227">
        <v>2160</v>
      </c>
      <c r="H28" s="227">
        <v>960</v>
      </c>
      <c r="I28" s="223">
        <f t="shared" si="1"/>
        <v>2.0735999999999999</v>
      </c>
      <c r="J28" s="229">
        <f t="shared" si="0"/>
        <v>24.883199999999999</v>
      </c>
      <c r="K28" s="224"/>
      <c r="L28" s="229"/>
      <c r="M28" s="230"/>
      <c r="N28" s="250" t="s">
        <v>147</v>
      </c>
    </row>
    <row r="29" spans="1:15" s="42" customFormat="1" ht="81" customHeight="1" x14ac:dyDescent="0.3">
      <c r="A29" s="232">
        <v>2</v>
      </c>
      <c r="B29" s="320" t="s">
        <v>23</v>
      </c>
      <c r="C29" s="321"/>
      <c r="D29" s="322"/>
      <c r="E29" s="233" t="s">
        <v>109</v>
      </c>
      <c r="F29" s="233">
        <v>285.10000000000002</v>
      </c>
      <c r="G29" s="233"/>
      <c r="H29" s="233"/>
      <c r="I29" s="234"/>
      <c r="J29" s="234"/>
      <c r="K29" s="255"/>
      <c r="L29" s="255"/>
      <c r="M29" s="255"/>
      <c r="N29" s="235"/>
    </row>
    <row r="30" spans="1:15" s="42" customFormat="1" ht="63.75" customHeight="1" x14ac:dyDescent="0.3">
      <c r="A30" s="89"/>
      <c r="B30" s="323" t="s">
        <v>21</v>
      </c>
      <c r="C30" s="324"/>
      <c r="D30" s="325"/>
      <c r="E30" s="45" t="s">
        <v>109</v>
      </c>
      <c r="F30" s="45">
        <v>285.10000000000002</v>
      </c>
      <c r="G30" s="45"/>
      <c r="H30" s="45"/>
      <c r="I30" s="252"/>
      <c r="J30" s="252"/>
      <c r="K30" s="224"/>
      <c r="L30" s="229"/>
      <c r="M30" s="256"/>
      <c r="N30" s="205"/>
    </row>
    <row r="31" spans="1:15" s="42" customFormat="1" ht="20.25" x14ac:dyDescent="0.3">
      <c r="A31" s="158">
        <v>3</v>
      </c>
      <c r="B31" s="320" t="s">
        <v>24</v>
      </c>
      <c r="C31" s="321"/>
      <c r="D31" s="322"/>
      <c r="E31" s="46" t="s">
        <v>80</v>
      </c>
      <c r="F31" s="83">
        <v>163</v>
      </c>
      <c r="G31" s="46"/>
      <c r="H31" s="46"/>
      <c r="I31" s="124"/>
      <c r="J31" s="124"/>
      <c r="K31" s="255"/>
      <c r="L31" s="255"/>
      <c r="M31" s="255"/>
      <c r="N31" s="205"/>
    </row>
    <row r="32" spans="1:15" s="42" customFormat="1" ht="42" customHeight="1" x14ac:dyDescent="0.3">
      <c r="A32" s="253"/>
      <c r="B32" s="323" t="s">
        <v>22</v>
      </c>
      <c r="C32" s="324"/>
      <c r="D32" s="325"/>
      <c r="E32" s="45" t="s">
        <v>80</v>
      </c>
      <c r="F32" s="254">
        <v>163</v>
      </c>
      <c r="G32" s="45"/>
      <c r="H32" s="45"/>
      <c r="I32" s="252"/>
      <c r="J32" s="252"/>
      <c r="K32" s="224"/>
      <c r="L32" s="229"/>
      <c r="M32" s="256"/>
      <c r="N32" s="205"/>
    </row>
    <row r="33" spans="1:14" s="42" customFormat="1" ht="39.75" customHeight="1" x14ac:dyDescent="0.3">
      <c r="A33" s="158">
        <v>4</v>
      </c>
      <c r="B33" s="320" t="s">
        <v>70</v>
      </c>
      <c r="C33" s="321"/>
      <c r="D33" s="322"/>
      <c r="E33" s="46" t="s">
        <v>80</v>
      </c>
      <c r="F33" s="85">
        <v>168</v>
      </c>
      <c r="G33" s="46"/>
      <c r="H33" s="46"/>
      <c r="I33" s="124"/>
      <c r="J33" s="124"/>
      <c r="K33" s="255"/>
      <c r="L33" s="255"/>
      <c r="M33" s="255"/>
      <c r="N33" s="205"/>
    </row>
    <row r="34" spans="1:14" s="42" customFormat="1" ht="35.25" customHeight="1" thickBot="1" x14ac:dyDescent="0.35">
      <c r="A34" s="159">
        <v>5</v>
      </c>
      <c r="B34" s="326" t="s">
        <v>71</v>
      </c>
      <c r="C34" s="327"/>
      <c r="D34" s="328"/>
      <c r="E34" s="38" t="s">
        <v>80</v>
      </c>
      <c r="F34" s="86">
        <v>168</v>
      </c>
      <c r="G34" s="38"/>
      <c r="H34" s="38"/>
      <c r="I34" s="125"/>
      <c r="J34" s="125"/>
      <c r="K34" s="264"/>
      <c r="L34" s="264"/>
      <c r="M34" s="264"/>
      <c r="N34" s="206"/>
    </row>
  </sheetData>
  <mergeCells count="19">
    <mergeCell ref="B32:D32"/>
    <mergeCell ref="B33:D33"/>
    <mergeCell ref="B34:D34"/>
    <mergeCell ref="J14:J15"/>
    <mergeCell ref="A16:N16"/>
    <mergeCell ref="A18:N18"/>
    <mergeCell ref="B29:D29"/>
    <mergeCell ref="B30:D30"/>
    <mergeCell ref="B31:D31"/>
    <mergeCell ref="B1:F1"/>
    <mergeCell ref="A8:N8"/>
    <mergeCell ref="B13:D13"/>
    <mergeCell ref="A14:A15"/>
    <mergeCell ref="B14:D14"/>
    <mergeCell ref="E14:E15"/>
    <mergeCell ref="F14:F15"/>
    <mergeCell ref="G14:G15"/>
    <mergeCell ref="H14:H15"/>
    <mergeCell ref="I14:I1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2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96261-13F0-43B0-BB9D-FEB1D844815B}">
  <sheetPr>
    <tabColor rgb="FFFF0000"/>
    <pageSetUpPr fitToPage="1"/>
  </sheetPr>
  <dimension ref="A2:M31"/>
  <sheetViews>
    <sheetView topLeftCell="A10" workbookViewId="0">
      <selection activeCell="P22" sqref="P22"/>
    </sheetView>
  </sheetViews>
  <sheetFormatPr defaultRowHeight="12.75" x14ac:dyDescent="0.2"/>
  <cols>
    <col min="2" max="2" width="60.140625" customWidth="1"/>
  </cols>
  <sheetData>
    <row r="2" spans="1:13" s="169" customFormat="1" ht="63.75" customHeight="1" x14ac:dyDescent="0.25">
      <c r="A2" s="329" t="s">
        <v>123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13" s="169" customFormat="1" ht="15.75" thickBot="1" x14ac:dyDescent="0.3">
      <c r="A3" s="170"/>
      <c r="B3" s="171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s="176" customFormat="1" ht="54.75" customHeight="1" thickBot="1" x14ac:dyDescent="0.25">
      <c r="A4" s="173" t="s">
        <v>111</v>
      </c>
      <c r="B4" s="174" t="s">
        <v>112</v>
      </c>
      <c r="C4" s="174" t="s">
        <v>113</v>
      </c>
      <c r="D4" s="174" t="s">
        <v>114</v>
      </c>
      <c r="E4" s="174" t="s">
        <v>140</v>
      </c>
      <c r="F4" s="174" t="s">
        <v>115</v>
      </c>
      <c r="G4" s="174" t="s">
        <v>124</v>
      </c>
      <c r="H4" s="174" t="s">
        <v>125</v>
      </c>
      <c r="I4" s="174" t="s">
        <v>141</v>
      </c>
      <c r="J4" s="174" t="s">
        <v>116</v>
      </c>
      <c r="K4" s="174" t="s">
        <v>117</v>
      </c>
      <c r="L4" s="174" t="s">
        <v>118</v>
      </c>
      <c r="M4" s="175" t="s">
        <v>119</v>
      </c>
    </row>
    <row r="5" spans="1:13" s="169" customFormat="1" ht="19.5" x14ac:dyDescent="0.25">
      <c r="A5" s="177"/>
      <c r="B5" s="178" t="s">
        <v>130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80"/>
    </row>
    <row r="6" spans="1:13" s="169" customFormat="1" ht="20.100000000000001" customHeight="1" x14ac:dyDescent="0.25">
      <c r="A6" s="181"/>
      <c r="B6" s="182" t="s">
        <v>120</v>
      </c>
      <c r="C6" s="183">
        <v>4</v>
      </c>
      <c r="D6" s="183"/>
      <c r="E6" s="183"/>
      <c r="F6" s="183"/>
      <c r="G6" s="183"/>
      <c r="H6" s="183"/>
      <c r="I6" s="183"/>
      <c r="J6" s="183"/>
      <c r="K6" s="183"/>
      <c r="L6" s="183"/>
      <c r="M6" s="184">
        <f t="shared" ref="M6:M10" si="0">SUM(C6:L6)</f>
        <v>4</v>
      </c>
    </row>
    <row r="7" spans="1:13" s="169" customFormat="1" ht="20.100000000000001" customHeight="1" x14ac:dyDescent="0.25">
      <c r="A7" s="181"/>
      <c r="B7" s="182" t="s">
        <v>121</v>
      </c>
      <c r="C7" s="183">
        <v>9</v>
      </c>
      <c r="D7" s="183">
        <v>15</v>
      </c>
      <c r="E7" s="183">
        <v>4</v>
      </c>
      <c r="F7" s="183">
        <v>5</v>
      </c>
      <c r="G7" s="183">
        <v>12</v>
      </c>
      <c r="H7" s="183"/>
      <c r="I7" s="183"/>
      <c r="J7" s="183">
        <v>1</v>
      </c>
      <c r="K7" s="183">
        <v>1</v>
      </c>
      <c r="L7" s="183">
        <v>4</v>
      </c>
      <c r="M7" s="184">
        <f t="shared" si="0"/>
        <v>51</v>
      </c>
    </row>
    <row r="8" spans="1:13" s="169" customFormat="1" ht="20.100000000000001" customHeight="1" x14ac:dyDescent="0.25">
      <c r="A8" s="181"/>
      <c r="B8" s="182" t="s">
        <v>126</v>
      </c>
      <c r="C8" s="183"/>
      <c r="D8" s="183">
        <v>19</v>
      </c>
      <c r="E8" s="183"/>
      <c r="F8" s="183">
        <v>9</v>
      </c>
      <c r="G8" s="183">
        <v>17</v>
      </c>
      <c r="H8" s="183">
        <v>1</v>
      </c>
      <c r="I8" s="183">
        <v>1</v>
      </c>
      <c r="J8" s="183"/>
      <c r="K8" s="183"/>
      <c r="L8" s="183">
        <v>4</v>
      </c>
      <c r="M8" s="184">
        <f t="shared" si="0"/>
        <v>51</v>
      </c>
    </row>
    <row r="9" spans="1:13" s="169" customFormat="1" ht="20.100000000000001" customHeight="1" x14ac:dyDescent="0.25">
      <c r="A9" s="181"/>
      <c r="B9" s="182" t="s">
        <v>127</v>
      </c>
      <c r="C9" s="183"/>
      <c r="D9" s="183">
        <v>25</v>
      </c>
      <c r="E9" s="183"/>
      <c r="F9" s="183">
        <v>9</v>
      </c>
      <c r="G9" s="183">
        <v>16</v>
      </c>
      <c r="H9" s="183">
        <v>1</v>
      </c>
      <c r="I9" s="183">
        <v>1</v>
      </c>
      <c r="J9" s="183"/>
      <c r="K9" s="183"/>
      <c r="L9" s="183">
        <v>4</v>
      </c>
      <c r="M9" s="184">
        <f t="shared" si="0"/>
        <v>56</v>
      </c>
    </row>
    <row r="10" spans="1:13" s="169" customFormat="1" ht="20.100000000000001" customHeight="1" thickBot="1" x14ac:dyDescent="0.3">
      <c r="A10" s="185"/>
      <c r="B10" s="186" t="s">
        <v>122</v>
      </c>
      <c r="C10" s="187"/>
      <c r="D10" s="187"/>
      <c r="E10" s="187"/>
      <c r="F10" s="187">
        <v>2</v>
      </c>
      <c r="G10" s="187"/>
      <c r="H10" s="187"/>
      <c r="I10" s="187"/>
      <c r="J10" s="187"/>
      <c r="K10" s="187"/>
      <c r="L10" s="187"/>
      <c r="M10" s="188">
        <f t="shared" si="0"/>
        <v>2</v>
      </c>
    </row>
    <row r="11" spans="1:13" s="193" customFormat="1" ht="20.100000000000001" customHeight="1" thickBot="1" x14ac:dyDescent="0.25">
      <c r="A11" s="189"/>
      <c r="B11" s="190" t="s">
        <v>132</v>
      </c>
      <c r="C11" s="191">
        <f t="shared" ref="C11:K11" si="1">SUM(C6:C10)</f>
        <v>13</v>
      </c>
      <c r="D11" s="191">
        <f t="shared" si="1"/>
        <v>59</v>
      </c>
      <c r="E11" s="191">
        <f t="shared" ref="E11" si="2">SUM(E6:E10)</f>
        <v>4</v>
      </c>
      <c r="F11" s="191">
        <f t="shared" si="1"/>
        <v>25</v>
      </c>
      <c r="G11" s="191">
        <f t="shared" si="1"/>
        <v>45</v>
      </c>
      <c r="H11" s="191">
        <f t="shared" si="1"/>
        <v>2</v>
      </c>
      <c r="I11" s="191">
        <f t="shared" ref="I11" si="3">SUM(I6:I10)</f>
        <v>2</v>
      </c>
      <c r="J11" s="191">
        <f t="shared" si="1"/>
        <v>1</v>
      </c>
      <c r="K11" s="200">
        <f t="shared" si="1"/>
        <v>1</v>
      </c>
      <c r="L11" s="191">
        <f t="shared" ref="L11" si="4">SUM(L6:L10)</f>
        <v>12</v>
      </c>
      <c r="M11" s="192">
        <f>SUM(M5:M10)</f>
        <v>164</v>
      </c>
    </row>
    <row r="12" spans="1:13" s="176" customFormat="1" ht="54.75" customHeight="1" thickBot="1" x14ac:dyDescent="0.25">
      <c r="A12" s="173" t="s">
        <v>111</v>
      </c>
      <c r="B12" s="174" t="s">
        <v>112</v>
      </c>
      <c r="C12" s="174" t="s">
        <v>128</v>
      </c>
      <c r="D12" s="174" t="s">
        <v>134</v>
      </c>
      <c r="E12" s="174" t="s">
        <v>136</v>
      </c>
      <c r="F12" s="174" t="s">
        <v>135</v>
      </c>
      <c r="G12" s="174" t="s">
        <v>137</v>
      </c>
      <c r="H12" s="174" t="s">
        <v>138</v>
      </c>
      <c r="I12" s="174" t="s">
        <v>139</v>
      </c>
      <c r="J12" s="174"/>
      <c r="L12" s="174"/>
      <c r="M12" s="192" t="s">
        <v>119</v>
      </c>
    </row>
    <row r="13" spans="1:13" s="169" customFormat="1" ht="19.5" x14ac:dyDescent="0.25">
      <c r="A13" s="177"/>
      <c r="B13" s="178" t="s">
        <v>131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94"/>
    </row>
    <row r="14" spans="1:13" s="169" customFormat="1" ht="39" customHeight="1" thickBot="1" x14ac:dyDescent="0.3">
      <c r="A14" s="195"/>
      <c r="B14" s="196" t="s">
        <v>121</v>
      </c>
      <c r="C14" s="197">
        <v>1</v>
      </c>
      <c r="D14" s="197">
        <v>2</v>
      </c>
      <c r="E14" s="197">
        <v>2</v>
      </c>
      <c r="F14" s="197">
        <v>4</v>
      </c>
      <c r="G14" s="197">
        <v>1</v>
      </c>
      <c r="H14" s="197">
        <v>1</v>
      </c>
      <c r="I14" s="197">
        <v>1</v>
      </c>
      <c r="J14" s="197"/>
      <c r="K14" s="197"/>
      <c r="L14" s="197"/>
      <c r="M14" s="184">
        <f t="shared" ref="M14" si="5">SUM(C14:L14)</f>
        <v>12</v>
      </c>
    </row>
    <row r="15" spans="1:13" s="193" customFormat="1" ht="20.100000000000001" customHeight="1" thickBot="1" x14ac:dyDescent="0.25">
      <c r="A15" s="198"/>
      <c r="B15" s="199" t="s">
        <v>133</v>
      </c>
      <c r="C15" s="200">
        <f t="shared" ref="C15:L15" si="6">SUM(C14:C14)</f>
        <v>1</v>
      </c>
      <c r="D15" s="200">
        <f t="shared" si="6"/>
        <v>2</v>
      </c>
      <c r="E15" s="200">
        <f t="shared" si="6"/>
        <v>2</v>
      </c>
      <c r="F15" s="200">
        <f t="shared" si="6"/>
        <v>4</v>
      </c>
      <c r="G15" s="200">
        <f t="shared" si="6"/>
        <v>1</v>
      </c>
      <c r="H15" s="200">
        <f t="shared" si="6"/>
        <v>1</v>
      </c>
      <c r="I15" s="200">
        <f t="shared" si="6"/>
        <v>1</v>
      </c>
      <c r="J15" s="200">
        <f t="shared" si="6"/>
        <v>0</v>
      </c>
      <c r="K15" s="200">
        <f t="shared" si="6"/>
        <v>0</v>
      </c>
      <c r="L15" s="201">
        <f t="shared" si="6"/>
        <v>0</v>
      </c>
      <c r="M15" s="192">
        <f>SUM(M13:M14)</f>
        <v>12</v>
      </c>
    </row>
    <row r="18" spans="1:13" s="169" customFormat="1" ht="63.75" customHeight="1" x14ac:dyDescent="0.25">
      <c r="A18" s="329" t="s">
        <v>123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</row>
    <row r="19" spans="1:13" s="169" customFormat="1" ht="15.75" thickBot="1" x14ac:dyDescent="0.3">
      <c r="A19" s="170"/>
      <c r="B19" s="171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</row>
    <row r="20" spans="1:13" s="176" customFormat="1" ht="54.75" customHeight="1" thickBot="1" x14ac:dyDescent="0.25">
      <c r="A20" s="173" t="s">
        <v>111</v>
      </c>
      <c r="B20" s="174" t="s">
        <v>112</v>
      </c>
      <c r="C20" s="174" t="s">
        <v>113</v>
      </c>
      <c r="D20" s="174" t="s">
        <v>114</v>
      </c>
      <c r="E20" s="174" t="s">
        <v>140</v>
      </c>
      <c r="F20" s="174" t="s">
        <v>115</v>
      </c>
      <c r="G20" s="174" t="s">
        <v>124</v>
      </c>
      <c r="H20" s="174" t="s">
        <v>125</v>
      </c>
      <c r="I20" s="210" t="s">
        <v>141</v>
      </c>
      <c r="J20" s="174" t="s">
        <v>116</v>
      </c>
      <c r="K20" s="174" t="s">
        <v>117</v>
      </c>
      <c r="L20" s="174" t="s">
        <v>118</v>
      </c>
      <c r="M20" s="175" t="s">
        <v>119</v>
      </c>
    </row>
    <row r="21" spans="1:13" s="169" customFormat="1" ht="19.5" x14ac:dyDescent="0.25">
      <c r="A21" s="177"/>
      <c r="B21" s="178" t="s">
        <v>130</v>
      </c>
      <c r="C21" s="179"/>
      <c r="D21" s="179"/>
      <c r="E21" s="179"/>
      <c r="F21" s="179"/>
      <c r="G21" s="179"/>
      <c r="H21" s="179"/>
      <c r="I21" s="211"/>
      <c r="J21" s="179"/>
      <c r="K21" s="179"/>
      <c r="L21" s="179"/>
      <c r="M21" s="180"/>
    </row>
    <row r="22" spans="1:13" s="169" customFormat="1" ht="20.100000000000001" customHeight="1" x14ac:dyDescent="0.25">
      <c r="A22" s="181"/>
      <c r="B22" s="182" t="s">
        <v>120</v>
      </c>
      <c r="C22" s="183">
        <v>4</v>
      </c>
      <c r="D22" s="183"/>
      <c r="E22" s="183"/>
      <c r="F22" s="183"/>
      <c r="G22" s="183"/>
      <c r="H22" s="183"/>
      <c r="I22" s="212"/>
      <c r="J22" s="183"/>
      <c r="K22" s="183"/>
      <c r="L22" s="183"/>
      <c r="M22" s="184">
        <f t="shared" ref="M22:M26" si="7">SUM(C22:L22)</f>
        <v>4</v>
      </c>
    </row>
    <row r="23" spans="1:13" s="169" customFormat="1" ht="20.100000000000001" customHeight="1" x14ac:dyDescent="0.25">
      <c r="A23" s="181"/>
      <c r="B23" s="182" t="s">
        <v>121</v>
      </c>
      <c r="C23" s="183">
        <v>9</v>
      </c>
      <c r="D23" s="209">
        <v>17</v>
      </c>
      <c r="E23" s="183">
        <v>4</v>
      </c>
      <c r="F23" s="183">
        <v>5</v>
      </c>
      <c r="G23" s="183">
        <v>12</v>
      </c>
      <c r="H23" s="183"/>
      <c r="I23" s="212"/>
      <c r="J23" s="183">
        <v>1</v>
      </c>
      <c r="K23" s="183">
        <v>1</v>
      </c>
      <c r="L23" s="183">
        <v>4</v>
      </c>
      <c r="M23" s="184">
        <f t="shared" si="7"/>
        <v>53</v>
      </c>
    </row>
    <row r="24" spans="1:13" s="169" customFormat="1" ht="20.100000000000001" customHeight="1" x14ac:dyDescent="0.25">
      <c r="A24" s="181"/>
      <c r="B24" s="182" t="s">
        <v>126</v>
      </c>
      <c r="C24" s="183"/>
      <c r="D24" s="209">
        <v>21</v>
      </c>
      <c r="E24" s="183"/>
      <c r="F24" s="183">
        <v>9</v>
      </c>
      <c r="G24" s="183">
        <v>17</v>
      </c>
      <c r="H24" s="183">
        <v>1</v>
      </c>
      <c r="I24" s="212">
        <v>1</v>
      </c>
      <c r="J24" s="183"/>
      <c r="K24" s="183"/>
      <c r="L24" s="183">
        <v>4</v>
      </c>
      <c r="M24" s="184">
        <f t="shared" si="7"/>
        <v>53</v>
      </c>
    </row>
    <row r="25" spans="1:13" s="169" customFormat="1" ht="20.100000000000001" customHeight="1" x14ac:dyDescent="0.25">
      <c r="A25" s="181"/>
      <c r="B25" s="182" t="s">
        <v>127</v>
      </c>
      <c r="C25" s="183"/>
      <c r="D25" s="183">
        <v>25</v>
      </c>
      <c r="E25" s="183"/>
      <c r="F25" s="183">
        <v>9</v>
      </c>
      <c r="G25" s="183">
        <v>16</v>
      </c>
      <c r="H25" s="183">
        <v>1</v>
      </c>
      <c r="I25" s="212">
        <v>1</v>
      </c>
      <c r="J25" s="183"/>
      <c r="K25" s="183"/>
      <c r="L25" s="183">
        <v>4</v>
      </c>
      <c r="M25" s="184">
        <f t="shared" si="7"/>
        <v>56</v>
      </c>
    </row>
    <row r="26" spans="1:13" s="169" customFormat="1" ht="20.100000000000001" customHeight="1" thickBot="1" x14ac:dyDescent="0.3">
      <c r="A26" s="185"/>
      <c r="B26" s="186" t="s">
        <v>122</v>
      </c>
      <c r="C26" s="187"/>
      <c r="D26" s="187"/>
      <c r="E26" s="187"/>
      <c r="F26" s="187">
        <v>2</v>
      </c>
      <c r="G26" s="187"/>
      <c r="H26" s="187"/>
      <c r="I26" s="213"/>
      <c r="J26" s="187"/>
      <c r="K26" s="187"/>
      <c r="L26" s="187"/>
      <c r="M26" s="188">
        <f t="shared" si="7"/>
        <v>2</v>
      </c>
    </row>
    <row r="27" spans="1:13" s="193" customFormat="1" ht="20.100000000000001" customHeight="1" thickBot="1" x14ac:dyDescent="0.25">
      <c r="A27" s="189"/>
      <c r="B27" s="190" t="s">
        <v>132</v>
      </c>
      <c r="C27" s="191">
        <f t="shared" ref="C27:L27" si="8">SUM(C22:C26)</f>
        <v>13</v>
      </c>
      <c r="D27" s="191">
        <f t="shared" si="8"/>
        <v>63</v>
      </c>
      <c r="E27" s="191">
        <f t="shared" si="8"/>
        <v>4</v>
      </c>
      <c r="F27" s="191">
        <f t="shared" si="8"/>
        <v>25</v>
      </c>
      <c r="G27" s="191">
        <f t="shared" si="8"/>
        <v>45</v>
      </c>
      <c r="H27" s="191">
        <f t="shared" si="8"/>
        <v>2</v>
      </c>
      <c r="I27" s="214">
        <f t="shared" si="8"/>
        <v>2</v>
      </c>
      <c r="J27" s="191">
        <f t="shared" si="8"/>
        <v>1</v>
      </c>
      <c r="K27" s="200">
        <f t="shared" si="8"/>
        <v>1</v>
      </c>
      <c r="L27" s="191">
        <f t="shared" si="8"/>
        <v>12</v>
      </c>
      <c r="M27" s="192">
        <f>SUM(M21:M26)</f>
        <v>168</v>
      </c>
    </row>
    <row r="28" spans="1:13" s="176" customFormat="1" ht="54.75" customHeight="1" thickBot="1" x14ac:dyDescent="0.25">
      <c r="A28" s="173" t="s">
        <v>111</v>
      </c>
      <c r="B28" s="174" t="s">
        <v>112</v>
      </c>
      <c r="C28" s="174" t="s">
        <v>128</v>
      </c>
      <c r="D28" s="174" t="s">
        <v>134</v>
      </c>
      <c r="E28" s="174" t="s">
        <v>136</v>
      </c>
      <c r="F28" s="174" t="s">
        <v>135</v>
      </c>
      <c r="G28" s="174" t="s">
        <v>137</v>
      </c>
      <c r="H28" s="174" t="s">
        <v>138</v>
      </c>
      <c r="I28" s="174" t="s">
        <v>139</v>
      </c>
      <c r="J28" s="174"/>
      <c r="L28" s="174"/>
      <c r="M28" s="192" t="s">
        <v>119</v>
      </c>
    </row>
    <row r="29" spans="1:13" s="169" customFormat="1" ht="19.5" x14ac:dyDescent="0.25">
      <c r="A29" s="177"/>
      <c r="B29" s="178" t="s">
        <v>131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94"/>
    </row>
    <row r="30" spans="1:13" s="169" customFormat="1" ht="39" customHeight="1" thickBot="1" x14ac:dyDescent="0.3">
      <c r="A30" s="195"/>
      <c r="B30" s="196" t="s">
        <v>121</v>
      </c>
      <c r="C30" s="197">
        <v>1</v>
      </c>
      <c r="D30" s="197">
        <v>2</v>
      </c>
      <c r="E30" s="197">
        <v>2</v>
      </c>
      <c r="F30" s="197">
        <v>4</v>
      </c>
      <c r="G30" s="197">
        <v>1</v>
      </c>
      <c r="H30" s="197">
        <v>1</v>
      </c>
      <c r="I30" s="197">
        <v>1</v>
      </c>
      <c r="J30" s="197"/>
      <c r="K30" s="197"/>
      <c r="L30" s="197"/>
      <c r="M30" s="184">
        <f t="shared" ref="M30" si="9">SUM(C30:L30)</f>
        <v>12</v>
      </c>
    </row>
    <row r="31" spans="1:13" s="193" customFormat="1" ht="20.100000000000001" customHeight="1" thickBot="1" x14ac:dyDescent="0.25">
      <c r="A31" s="198"/>
      <c r="B31" s="199" t="s">
        <v>133</v>
      </c>
      <c r="C31" s="200">
        <f t="shared" ref="C31:L31" si="10">SUM(C30:C30)</f>
        <v>1</v>
      </c>
      <c r="D31" s="200">
        <f t="shared" si="10"/>
        <v>2</v>
      </c>
      <c r="E31" s="200">
        <f t="shared" si="10"/>
        <v>2</v>
      </c>
      <c r="F31" s="200">
        <f t="shared" si="10"/>
        <v>4</v>
      </c>
      <c r="G31" s="200">
        <f t="shared" si="10"/>
        <v>1</v>
      </c>
      <c r="H31" s="200">
        <f t="shared" si="10"/>
        <v>1</v>
      </c>
      <c r="I31" s="200">
        <f t="shared" si="10"/>
        <v>1</v>
      </c>
      <c r="J31" s="200">
        <f t="shared" si="10"/>
        <v>0</v>
      </c>
      <c r="K31" s="200">
        <f t="shared" si="10"/>
        <v>0</v>
      </c>
      <c r="L31" s="201">
        <f t="shared" si="10"/>
        <v>0</v>
      </c>
      <c r="M31" s="192">
        <f>SUM(M29:M30)</f>
        <v>12</v>
      </c>
    </row>
  </sheetData>
  <mergeCells count="2">
    <mergeCell ref="A2:M2"/>
    <mergeCell ref="A18:M18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76208-F47B-476C-8698-2D36BF8EAF9D}">
  <sheetPr>
    <pageSetUpPr fitToPage="1"/>
  </sheetPr>
  <dimension ref="A1:Z49"/>
  <sheetViews>
    <sheetView topLeftCell="A7" zoomScale="60" zoomScaleNormal="60" workbookViewId="0">
      <selection activeCell="D29" sqref="D29"/>
    </sheetView>
  </sheetViews>
  <sheetFormatPr defaultRowHeight="17.25" customHeight="1" x14ac:dyDescent="0.2"/>
  <cols>
    <col min="1" max="1" width="9.85546875" style="17" customWidth="1"/>
    <col min="2" max="2" width="35.42578125" style="30" customWidth="1"/>
    <col min="3" max="3" width="27.5703125" style="17" customWidth="1"/>
    <col min="4" max="4" width="51.28515625" style="17" customWidth="1"/>
    <col min="5" max="5" width="18" style="17" customWidth="1"/>
    <col min="6" max="6" width="23.28515625" style="17" customWidth="1"/>
    <col min="7" max="7" width="18.28515625" style="17" customWidth="1"/>
    <col min="8" max="9" width="18" style="17" customWidth="1"/>
    <col min="10" max="10" width="28.85546875" style="17" customWidth="1"/>
    <col min="11" max="13" width="17.140625" style="34" customWidth="1"/>
    <col min="14" max="14" width="35.85546875" style="17" customWidth="1"/>
    <col min="15" max="16384" width="9.140625" style="17"/>
  </cols>
  <sheetData>
    <row r="1" spans="1:22" s="18" customFormat="1" ht="18.75" x14ac:dyDescent="0.3">
      <c r="A1" s="81"/>
      <c r="B1" s="82"/>
      <c r="E1" s="19"/>
      <c r="F1" s="19"/>
      <c r="G1" s="20"/>
      <c r="H1" s="23"/>
      <c r="I1" s="23"/>
      <c r="J1" s="36"/>
      <c r="K1" s="32"/>
      <c r="L1" s="32"/>
      <c r="M1" s="32"/>
      <c r="N1" s="20"/>
      <c r="O1" s="20"/>
    </row>
    <row r="2" spans="1:22" s="5" customFormat="1" ht="18.75" x14ac:dyDescent="0.3">
      <c r="A2" s="7"/>
      <c r="B2" s="27"/>
      <c r="C2" s="6"/>
      <c r="D2" s="6"/>
      <c r="H2" s="24"/>
      <c r="I2" s="24"/>
      <c r="J2" s="37"/>
      <c r="K2" s="33"/>
      <c r="L2" s="33"/>
      <c r="M2" s="33"/>
      <c r="N2" s="3"/>
      <c r="O2" s="4"/>
      <c r="V2" s="8"/>
    </row>
    <row r="3" spans="1:22" s="119" customFormat="1" ht="15" customHeight="1" x14ac:dyDescent="0.25">
      <c r="A3" s="117" t="s">
        <v>12</v>
      </c>
      <c r="B3" s="117"/>
      <c r="C3" s="117"/>
      <c r="D3" s="117"/>
      <c r="G3" s="22"/>
      <c r="M3" s="118"/>
      <c r="N3" s="20" t="s">
        <v>0</v>
      </c>
    </row>
    <row r="4" spans="1:22" s="119" customFormat="1" ht="15" customHeight="1" x14ac:dyDescent="0.25">
      <c r="A4" s="120" t="s">
        <v>33</v>
      </c>
      <c r="B4" s="120"/>
      <c r="C4" s="120"/>
      <c r="D4" s="120"/>
      <c r="G4" s="22"/>
      <c r="M4" s="118"/>
    </row>
    <row r="5" spans="1:22" s="119" customFormat="1" ht="15" customHeight="1" x14ac:dyDescent="0.25">
      <c r="A5" s="117" t="s">
        <v>13</v>
      </c>
      <c r="B5" s="117"/>
      <c r="C5" s="117"/>
      <c r="D5" s="117"/>
      <c r="G5" s="22"/>
      <c r="M5" s="118"/>
      <c r="N5" s="8" t="s">
        <v>1</v>
      </c>
    </row>
    <row r="6" spans="1:22" s="119" customFormat="1" ht="15" customHeight="1" x14ac:dyDescent="0.25">
      <c r="A6" s="120" t="s">
        <v>14</v>
      </c>
      <c r="B6" s="120"/>
      <c r="C6" s="120"/>
      <c r="D6" s="120"/>
      <c r="G6" s="22"/>
      <c r="M6" s="118"/>
      <c r="N6" s="8" t="s">
        <v>2</v>
      </c>
    </row>
    <row r="7" spans="1:22" s="119" customFormat="1" ht="15" customHeight="1" x14ac:dyDescent="0.25">
      <c r="A7" s="120" t="s">
        <v>15</v>
      </c>
      <c r="B7" s="120"/>
      <c r="C7" s="120"/>
      <c r="D7" s="120"/>
      <c r="G7" s="22"/>
      <c r="M7" s="118"/>
      <c r="N7" s="8"/>
    </row>
    <row r="8" spans="1:22" s="119" customFormat="1" ht="15" customHeight="1" x14ac:dyDescent="0.25">
      <c r="A8" s="121" t="s">
        <v>34</v>
      </c>
      <c r="B8" s="121"/>
      <c r="C8" s="121"/>
      <c r="D8" s="121"/>
      <c r="G8" s="22"/>
      <c r="M8" s="8"/>
      <c r="N8" s="8" t="s">
        <v>35</v>
      </c>
    </row>
    <row r="9" spans="1:22" s="5" customFormat="1" ht="18.75" x14ac:dyDescent="0.2">
      <c r="A9" s="6"/>
      <c r="B9" s="28"/>
      <c r="C9" s="1"/>
      <c r="D9" s="1" t="s">
        <v>37</v>
      </c>
      <c r="G9" s="3"/>
      <c r="H9" s="3"/>
      <c r="I9" s="3"/>
      <c r="J9" s="3"/>
      <c r="K9" s="4"/>
      <c r="L9" s="4"/>
      <c r="V9" s="9"/>
    </row>
    <row r="10" spans="1:22" s="5" customFormat="1" ht="18.75" x14ac:dyDescent="0.2">
      <c r="A10" s="6"/>
      <c r="B10" s="28"/>
      <c r="C10" s="1"/>
      <c r="D10" s="1"/>
      <c r="E10" s="1"/>
      <c r="F10" s="3"/>
      <c r="G10" s="3"/>
      <c r="H10" s="3"/>
      <c r="I10" s="3"/>
      <c r="J10" s="3"/>
      <c r="K10" s="4"/>
      <c r="L10" s="4"/>
      <c r="M10" s="1"/>
      <c r="N10" s="3" t="s">
        <v>76</v>
      </c>
      <c r="V10" s="9"/>
    </row>
    <row r="11" spans="1:22" s="13" customFormat="1" ht="20.25" x14ac:dyDescent="0.2">
      <c r="A11" s="333" t="s">
        <v>36</v>
      </c>
      <c r="B11" s="333"/>
      <c r="C11" s="333"/>
      <c r="D11" s="333"/>
      <c r="E11" s="333"/>
      <c r="F11" s="11"/>
      <c r="G11" s="11"/>
      <c r="H11" s="11"/>
      <c r="I11" s="11"/>
      <c r="J11" s="11"/>
      <c r="K11" s="12"/>
      <c r="L11" s="12"/>
      <c r="M11" s="12"/>
    </row>
    <row r="12" spans="1:22" s="13" customFormat="1" ht="20.25" x14ac:dyDescent="0.2">
      <c r="A12" s="10"/>
      <c r="B12" s="29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2"/>
    </row>
    <row r="13" spans="1:22" s="13" customFormat="1" ht="25.5" x14ac:dyDescent="0.2">
      <c r="A13" s="25" t="s">
        <v>108</v>
      </c>
      <c r="B13" s="29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"/>
    </row>
    <row r="14" spans="1:22" s="13" customFormat="1" ht="19.5" x14ac:dyDescent="0.2">
      <c r="A14" s="14"/>
      <c r="B14" s="29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2"/>
    </row>
    <row r="15" spans="1:22" s="13" customFormat="1" ht="19.5" thickBot="1" x14ac:dyDescent="0.25">
      <c r="A15" s="15"/>
      <c r="B15" s="156" t="s">
        <v>77</v>
      </c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2"/>
    </row>
    <row r="16" spans="1:22" s="26" customFormat="1" ht="13.5" customHeight="1" x14ac:dyDescent="0.2">
      <c r="A16" s="334" t="s">
        <v>107</v>
      </c>
      <c r="B16" s="337" t="s">
        <v>17</v>
      </c>
      <c r="C16" s="338"/>
      <c r="D16" s="339"/>
      <c r="E16" s="343" t="s">
        <v>5</v>
      </c>
      <c r="F16" s="343" t="s">
        <v>39</v>
      </c>
      <c r="G16" s="343" t="s">
        <v>16</v>
      </c>
      <c r="H16" s="343" t="s">
        <v>18</v>
      </c>
      <c r="I16" s="363" t="s">
        <v>41</v>
      </c>
      <c r="J16" s="366" t="s">
        <v>40</v>
      </c>
      <c r="K16" s="368" t="s">
        <v>26</v>
      </c>
      <c r="L16" s="371" t="s">
        <v>50</v>
      </c>
      <c r="M16" s="330" t="s">
        <v>29</v>
      </c>
      <c r="N16" s="349" t="s">
        <v>31</v>
      </c>
    </row>
    <row r="17" spans="1:15" s="26" customFormat="1" ht="15.75" customHeight="1" x14ac:dyDescent="0.2">
      <c r="A17" s="335"/>
      <c r="B17" s="340"/>
      <c r="C17" s="341"/>
      <c r="D17" s="342"/>
      <c r="E17" s="344"/>
      <c r="F17" s="344"/>
      <c r="G17" s="344"/>
      <c r="H17" s="344"/>
      <c r="I17" s="364"/>
      <c r="J17" s="367"/>
      <c r="K17" s="369"/>
      <c r="L17" s="372"/>
      <c r="M17" s="331"/>
      <c r="N17" s="350"/>
    </row>
    <row r="18" spans="1:15" s="26" customFormat="1" ht="55.5" customHeight="1" thickBot="1" x14ac:dyDescent="0.25">
      <c r="A18" s="336"/>
      <c r="B18" s="340"/>
      <c r="C18" s="341"/>
      <c r="D18" s="342"/>
      <c r="E18" s="345"/>
      <c r="F18" s="345"/>
      <c r="G18" s="345"/>
      <c r="H18" s="345"/>
      <c r="I18" s="365"/>
      <c r="J18" s="367"/>
      <c r="K18" s="370"/>
      <c r="L18" s="373"/>
      <c r="M18" s="332"/>
      <c r="N18" s="350"/>
    </row>
    <row r="19" spans="1:15" s="16" customFormat="1" ht="64.5" customHeight="1" x14ac:dyDescent="0.2">
      <c r="A19" s="298">
        <v>1</v>
      </c>
      <c r="B19" s="352" t="s">
        <v>106</v>
      </c>
      <c r="C19" s="353"/>
      <c r="D19" s="354"/>
      <c r="E19" s="355" t="s">
        <v>25</v>
      </c>
      <c r="F19" s="357">
        <f>SUM(F22:F32)</f>
        <v>164</v>
      </c>
      <c r="G19" s="359"/>
      <c r="H19" s="359"/>
      <c r="I19" s="361"/>
      <c r="J19" s="361">
        <f>SUM(J22:J32)</f>
        <v>545.78039999999999</v>
      </c>
      <c r="K19" s="134"/>
      <c r="L19" s="35"/>
      <c r="M19" s="135"/>
      <c r="N19" s="350"/>
    </row>
    <row r="20" spans="1:15" s="71" customFormat="1" ht="50.25" customHeight="1" thickBot="1" x14ac:dyDescent="0.25">
      <c r="A20" s="299"/>
      <c r="B20" s="140" t="s">
        <v>19</v>
      </c>
      <c r="C20" s="140" t="s">
        <v>20</v>
      </c>
      <c r="D20" s="141" t="s">
        <v>4</v>
      </c>
      <c r="E20" s="356"/>
      <c r="F20" s="358"/>
      <c r="G20" s="360"/>
      <c r="H20" s="360"/>
      <c r="I20" s="362"/>
      <c r="J20" s="362"/>
      <c r="K20" s="136"/>
      <c r="L20" s="137"/>
      <c r="M20" s="138"/>
      <c r="N20" s="351"/>
    </row>
    <row r="21" spans="1:15" s="71" customFormat="1" ht="65.25" customHeight="1" thickBot="1" x14ac:dyDescent="0.25">
      <c r="A21" s="346" t="s">
        <v>83</v>
      </c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8"/>
    </row>
    <row r="22" spans="1:15" s="42" customFormat="1" ht="81" customHeight="1" thickBot="1" x14ac:dyDescent="0.35">
      <c r="A22" s="145">
        <v>1</v>
      </c>
      <c r="B22" s="146" t="s">
        <v>78</v>
      </c>
      <c r="C22" s="146" t="s">
        <v>102</v>
      </c>
      <c r="D22" s="147" t="s">
        <v>79</v>
      </c>
      <c r="E22" s="148" t="s">
        <v>80</v>
      </c>
      <c r="F22" s="148">
        <v>4</v>
      </c>
      <c r="G22" s="148">
        <v>1660</v>
      </c>
      <c r="H22" s="148">
        <v>1160</v>
      </c>
      <c r="I22" s="149">
        <f>G22*H22/1000000</f>
        <v>1.9256</v>
      </c>
      <c r="J22" s="149">
        <f>F22*G22*H22/1000000</f>
        <v>7.7023999999999999</v>
      </c>
      <c r="K22" s="150">
        <f>F22*(H22+140)/1000</f>
        <v>5.2</v>
      </c>
      <c r="L22" s="167">
        <v>0</v>
      </c>
      <c r="M22" s="150">
        <f>F22</f>
        <v>4</v>
      </c>
      <c r="N22" s="151" t="s">
        <v>81</v>
      </c>
      <c r="O22" s="43"/>
    </row>
    <row r="23" spans="1:15" s="71" customFormat="1" ht="65.25" customHeight="1" thickBot="1" x14ac:dyDescent="0.25">
      <c r="A23" s="346" t="s">
        <v>82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8"/>
    </row>
    <row r="24" spans="1:15" s="42" customFormat="1" ht="81" customHeight="1" x14ac:dyDescent="0.3">
      <c r="A24" s="142">
        <v>1</v>
      </c>
      <c r="B24" s="109" t="s">
        <v>84</v>
      </c>
      <c r="C24" s="109" t="s">
        <v>102</v>
      </c>
      <c r="D24" s="144" t="s">
        <v>79</v>
      </c>
      <c r="E24" s="41" t="s">
        <v>80</v>
      </c>
      <c r="F24" s="41">
        <v>9</v>
      </c>
      <c r="G24" s="41">
        <v>1660</v>
      </c>
      <c r="H24" s="41">
        <v>1160</v>
      </c>
      <c r="I24" s="126">
        <f>G24*H24/1000000</f>
        <v>1.9256</v>
      </c>
      <c r="J24" s="126">
        <f t="shared" ref="J24:J32" si="0">F24*G24*H24/1000000</f>
        <v>17.330400000000001</v>
      </c>
      <c r="K24" s="152">
        <f>F24*(H24+140)/1000</f>
        <v>11.7</v>
      </c>
      <c r="L24" s="168">
        <v>0</v>
      </c>
      <c r="M24" s="132">
        <f>F24</f>
        <v>9</v>
      </c>
      <c r="N24" s="143" t="s">
        <v>81</v>
      </c>
    </row>
    <row r="25" spans="1:15" s="42" customFormat="1" ht="81" customHeight="1" x14ac:dyDescent="0.3">
      <c r="A25" s="111">
        <v>2</v>
      </c>
      <c r="B25" s="112" t="s">
        <v>129</v>
      </c>
      <c r="C25" s="109" t="s">
        <v>102</v>
      </c>
      <c r="D25" s="144" t="s">
        <v>85</v>
      </c>
      <c r="E25" s="44" t="s">
        <v>80</v>
      </c>
      <c r="F25" s="44">
        <v>59</v>
      </c>
      <c r="G25" s="44">
        <v>2160</v>
      </c>
      <c r="H25" s="44">
        <v>1160</v>
      </c>
      <c r="I25" s="126">
        <f>G25*H25/1000000</f>
        <v>2.5055999999999998</v>
      </c>
      <c r="J25" s="94">
        <f t="shared" si="0"/>
        <v>147.8304</v>
      </c>
      <c r="K25" s="132">
        <f>F25*(H25+140)/1000</f>
        <v>76.7</v>
      </c>
      <c r="L25" s="95">
        <f>F25</f>
        <v>59</v>
      </c>
      <c r="M25" s="95">
        <f>F25</f>
        <v>59</v>
      </c>
      <c r="N25" s="110" t="s">
        <v>86</v>
      </c>
    </row>
    <row r="26" spans="1:15" s="42" customFormat="1" ht="81" customHeight="1" x14ac:dyDescent="0.3">
      <c r="A26" s="111">
        <v>3</v>
      </c>
      <c r="B26" s="112" t="s">
        <v>87</v>
      </c>
      <c r="C26" s="109" t="s">
        <v>102</v>
      </c>
      <c r="D26" s="144" t="s">
        <v>88</v>
      </c>
      <c r="E26" s="44" t="s">
        <v>80</v>
      </c>
      <c r="F26" s="44">
        <v>4</v>
      </c>
      <c r="G26" s="44">
        <v>2160</v>
      </c>
      <c r="H26" s="44">
        <v>1160</v>
      </c>
      <c r="I26" s="126">
        <f>G26*H26/1000000</f>
        <v>2.5055999999999998</v>
      </c>
      <c r="J26" s="94">
        <f t="shared" si="0"/>
        <v>10.022399999999999</v>
      </c>
      <c r="K26" s="132">
        <f>F26*(H26+140)/1000</f>
        <v>5.2</v>
      </c>
      <c r="L26" s="95">
        <f>F26</f>
        <v>4</v>
      </c>
      <c r="M26" s="95">
        <f>F26</f>
        <v>4</v>
      </c>
      <c r="N26" s="153" t="s">
        <v>89</v>
      </c>
    </row>
    <row r="27" spans="1:15" s="42" customFormat="1" ht="81" customHeight="1" x14ac:dyDescent="0.3">
      <c r="A27" s="111">
        <v>3</v>
      </c>
      <c r="B27" s="112" t="s">
        <v>90</v>
      </c>
      <c r="C27" s="109" t="s">
        <v>102</v>
      </c>
      <c r="D27" s="108" t="s">
        <v>91</v>
      </c>
      <c r="E27" s="44" t="s">
        <v>80</v>
      </c>
      <c r="F27" s="44">
        <v>25</v>
      </c>
      <c r="G27" s="44">
        <v>2160</v>
      </c>
      <c r="H27" s="44">
        <v>1760</v>
      </c>
      <c r="I27" s="126">
        <f t="shared" ref="I27:I32" si="1">G27*H27/1000000</f>
        <v>3.8016000000000001</v>
      </c>
      <c r="J27" s="94">
        <f t="shared" si="0"/>
        <v>95.04</v>
      </c>
      <c r="K27" s="132">
        <f t="shared" ref="K27" si="2">F27*(H27+140)/1000</f>
        <v>47.5</v>
      </c>
      <c r="L27" s="95">
        <f t="shared" ref="L27:L29" si="3">F27</f>
        <v>25</v>
      </c>
      <c r="M27" s="95">
        <f t="shared" ref="M27:M32" si="4">F27</f>
        <v>25</v>
      </c>
      <c r="N27" s="110" t="s">
        <v>81</v>
      </c>
    </row>
    <row r="28" spans="1:15" s="42" customFormat="1" ht="81" customHeight="1" x14ac:dyDescent="0.3">
      <c r="A28" s="111">
        <v>4</v>
      </c>
      <c r="B28" s="112" t="s">
        <v>92</v>
      </c>
      <c r="C28" s="109" t="s">
        <v>102</v>
      </c>
      <c r="D28" s="108" t="s">
        <v>93</v>
      </c>
      <c r="E28" s="44" t="s">
        <v>80</v>
      </c>
      <c r="F28" s="44">
        <v>45</v>
      </c>
      <c r="G28" s="44">
        <v>2160</v>
      </c>
      <c r="H28" s="44">
        <v>2360</v>
      </c>
      <c r="I28" s="126">
        <f t="shared" si="1"/>
        <v>5.0975999999999999</v>
      </c>
      <c r="J28" s="94">
        <f t="shared" si="0"/>
        <v>229.392</v>
      </c>
      <c r="K28" s="132">
        <f>F28*(H28+140)/1000</f>
        <v>112.5</v>
      </c>
      <c r="L28" s="95">
        <f t="shared" si="3"/>
        <v>45</v>
      </c>
      <c r="M28" s="95">
        <f t="shared" si="4"/>
        <v>45</v>
      </c>
      <c r="N28" s="110" t="s">
        <v>81</v>
      </c>
    </row>
    <row r="29" spans="1:15" s="42" customFormat="1" ht="81" customHeight="1" x14ac:dyDescent="0.3">
      <c r="A29" s="111">
        <v>5</v>
      </c>
      <c r="B29" s="112" t="s">
        <v>94</v>
      </c>
      <c r="C29" s="109" t="s">
        <v>102</v>
      </c>
      <c r="D29" s="108" t="s">
        <v>95</v>
      </c>
      <c r="E29" s="44" t="s">
        <v>80</v>
      </c>
      <c r="F29" s="44">
        <v>14</v>
      </c>
      <c r="G29" s="44">
        <v>2160</v>
      </c>
      <c r="H29" s="44">
        <v>960</v>
      </c>
      <c r="I29" s="126">
        <f t="shared" si="1"/>
        <v>2.0735999999999999</v>
      </c>
      <c r="J29" s="94">
        <f t="shared" si="0"/>
        <v>29.0304</v>
      </c>
      <c r="K29" s="132">
        <f>F29*(H29+140)/1000</f>
        <v>15.4</v>
      </c>
      <c r="L29" s="95">
        <f t="shared" si="3"/>
        <v>14</v>
      </c>
      <c r="M29" s="95">
        <f t="shared" si="4"/>
        <v>14</v>
      </c>
      <c r="N29" s="110" t="s">
        <v>81</v>
      </c>
    </row>
    <row r="30" spans="1:15" s="42" customFormat="1" ht="81" customHeight="1" x14ac:dyDescent="0.3">
      <c r="A30" s="111">
        <v>6</v>
      </c>
      <c r="B30" s="112" t="s">
        <v>104</v>
      </c>
      <c r="C30" s="109" t="s">
        <v>102</v>
      </c>
      <c r="D30" s="108" t="s">
        <v>105</v>
      </c>
      <c r="E30" s="44" t="s">
        <v>80</v>
      </c>
      <c r="F30" s="44">
        <v>2</v>
      </c>
      <c r="G30" s="44">
        <v>2160</v>
      </c>
      <c r="H30" s="44">
        <v>1660</v>
      </c>
      <c r="I30" s="126">
        <f t="shared" si="1"/>
        <v>3.5855999999999999</v>
      </c>
      <c r="J30" s="94">
        <f t="shared" si="0"/>
        <v>7.1711999999999998</v>
      </c>
      <c r="K30" s="95">
        <f>F30*(H30+140)/1000</f>
        <v>3.6</v>
      </c>
      <c r="L30" s="154">
        <f>F30</f>
        <v>2</v>
      </c>
      <c r="M30" s="95">
        <f t="shared" si="4"/>
        <v>2</v>
      </c>
      <c r="N30" s="110" t="s">
        <v>81</v>
      </c>
    </row>
    <row r="31" spans="1:15" s="42" customFormat="1" ht="81" customHeight="1" x14ac:dyDescent="0.3">
      <c r="A31" s="111">
        <v>7</v>
      </c>
      <c r="B31" s="112" t="s">
        <v>96</v>
      </c>
      <c r="C31" s="109" t="s">
        <v>103</v>
      </c>
      <c r="D31" s="108" t="s">
        <v>97</v>
      </c>
      <c r="E31" s="45" t="s">
        <v>80</v>
      </c>
      <c r="F31" s="45">
        <v>1</v>
      </c>
      <c r="G31" s="45">
        <v>1460</v>
      </c>
      <c r="H31" s="45">
        <v>1160</v>
      </c>
      <c r="I31" s="126">
        <f t="shared" si="1"/>
        <v>1.6936</v>
      </c>
      <c r="J31" s="94">
        <f t="shared" si="0"/>
        <v>1.6936</v>
      </c>
      <c r="K31" s="95">
        <f>F31*(H31+140)/1000</f>
        <v>1.3</v>
      </c>
      <c r="L31" s="154">
        <v>0</v>
      </c>
      <c r="M31" s="95">
        <f t="shared" si="4"/>
        <v>1</v>
      </c>
      <c r="N31" s="153" t="s">
        <v>98</v>
      </c>
    </row>
    <row r="32" spans="1:15" s="42" customFormat="1" ht="81" customHeight="1" x14ac:dyDescent="0.3">
      <c r="A32" s="111">
        <v>8</v>
      </c>
      <c r="B32" s="112" t="s">
        <v>99</v>
      </c>
      <c r="C32" s="109" t="s">
        <v>102</v>
      </c>
      <c r="D32" s="144" t="s">
        <v>100</v>
      </c>
      <c r="E32" s="44" t="s">
        <v>80</v>
      </c>
      <c r="F32" s="44">
        <v>1</v>
      </c>
      <c r="G32" s="44">
        <v>860</v>
      </c>
      <c r="H32" s="44">
        <v>660</v>
      </c>
      <c r="I32" s="126">
        <f t="shared" si="1"/>
        <v>0.56759999999999999</v>
      </c>
      <c r="J32" s="94">
        <f t="shared" si="0"/>
        <v>0.56759999999999999</v>
      </c>
      <c r="K32" s="95">
        <f>F32*(H32+140)/1000</f>
        <v>0.8</v>
      </c>
      <c r="L32" s="154">
        <v>0</v>
      </c>
      <c r="M32" s="95">
        <f t="shared" si="4"/>
        <v>1</v>
      </c>
      <c r="N32" s="153" t="s">
        <v>101</v>
      </c>
    </row>
    <row r="33" spans="1:26" s="42" customFormat="1" ht="101.25" x14ac:dyDescent="0.3">
      <c r="A33" s="155">
        <v>2</v>
      </c>
      <c r="B33" s="96" t="s">
        <v>23</v>
      </c>
      <c r="C33" s="97"/>
      <c r="D33" s="97"/>
      <c r="E33" s="98" t="s">
        <v>109</v>
      </c>
      <c r="F33" s="98">
        <f>K33</f>
        <v>279.90000000000003</v>
      </c>
      <c r="G33" s="98"/>
      <c r="H33" s="98"/>
      <c r="I33" s="122"/>
      <c r="J33" s="122"/>
      <c r="K33" s="160">
        <f>SUM(K22:K32)</f>
        <v>279.90000000000003</v>
      </c>
      <c r="L33" s="95"/>
      <c r="M33" s="95"/>
      <c r="N33" s="162"/>
    </row>
    <row r="34" spans="1:26" s="52" customFormat="1" ht="60.75" x14ac:dyDescent="0.3">
      <c r="A34" s="90"/>
      <c r="B34" s="77" t="s">
        <v>21</v>
      </c>
      <c r="C34" s="49"/>
      <c r="D34" s="49"/>
      <c r="E34" s="48" t="s">
        <v>109</v>
      </c>
      <c r="F34" s="48">
        <f>F33</f>
        <v>279.90000000000003</v>
      </c>
      <c r="G34" s="48"/>
      <c r="H34" s="48"/>
      <c r="I34" s="123"/>
      <c r="J34" s="123"/>
      <c r="K34" s="157">
        <f>F34</f>
        <v>279.90000000000003</v>
      </c>
      <c r="L34" s="157"/>
      <c r="M34" s="157"/>
      <c r="N34" s="163"/>
    </row>
    <row r="35" spans="1:26" s="42" customFormat="1" ht="40.5" x14ac:dyDescent="0.3">
      <c r="A35" s="158">
        <v>3</v>
      </c>
      <c r="B35" s="78" t="s">
        <v>24</v>
      </c>
      <c r="C35" s="53"/>
      <c r="D35" s="53"/>
      <c r="E35" s="46" t="s">
        <v>80</v>
      </c>
      <c r="F35" s="83">
        <f>L35</f>
        <v>149</v>
      </c>
      <c r="G35" s="46"/>
      <c r="H35" s="46"/>
      <c r="I35" s="124"/>
      <c r="J35" s="124"/>
      <c r="K35" s="95"/>
      <c r="L35" s="160">
        <f>SUM(L24:L34)</f>
        <v>149</v>
      </c>
      <c r="M35" s="95"/>
      <c r="N35" s="162"/>
    </row>
    <row r="36" spans="1:26" s="52" customFormat="1" ht="40.5" x14ac:dyDescent="0.3">
      <c r="A36" s="55"/>
      <c r="B36" s="79" t="s">
        <v>22</v>
      </c>
      <c r="C36" s="56"/>
      <c r="D36" s="56"/>
      <c r="E36" s="48" t="s">
        <v>80</v>
      </c>
      <c r="F36" s="84">
        <f>F35</f>
        <v>149</v>
      </c>
      <c r="G36" s="48"/>
      <c r="H36" s="48"/>
      <c r="I36" s="123"/>
      <c r="J36" s="123"/>
      <c r="K36" s="157"/>
      <c r="L36" s="161">
        <f>F36</f>
        <v>149</v>
      </c>
      <c r="M36" s="157"/>
      <c r="N36" s="163"/>
    </row>
    <row r="37" spans="1:26" s="42" customFormat="1" ht="60.75" x14ac:dyDescent="0.3">
      <c r="A37" s="158">
        <v>4</v>
      </c>
      <c r="B37" s="78" t="s">
        <v>70</v>
      </c>
      <c r="C37" s="53"/>
      <c r="D37" s="53"/>
      <c r="E37" s="46" t="s">
        <v>80</v>
      </c>
      <c r="F37" s="85">
        <f>M37</f>
        <v>164</v>
      </c>
      <c r="G37" s="46"/>
      <c r="H37" s="46"/>
      <c r="I37" s="124"/>
      <c r="J37" s="124"/>
      <c r="K37" s="95"/>
      <c r="L37" s="95"/>
      <c r="M37" s="160">
        <f>SUM(M22:M36)</f>
        <v>164</v>
      </c>
      <c r="N37" s="162"/>
    </row>
    <row r="38" spans="1:26" s="42" customFormat="1" ht="61.5" thickBot="1" x14ac:dyDescent="0.35">
      <c r="A38" s="159">
        <v>5</v>
      </c>
      <c r="B38" s="80" t="s">
        <v>71</v>
      </c>
      <c r="C38" s="57"/>
      <c r="D38" s="57"/>
      <c r="E38" s="38" t="s">
        <v>80</v>
      </c>
      <c r="F38" s="86">
        <f>F37</f>
        <v>164</v>
      </c>
      <c r="G38" s="38"/>
      <c r="H38" s="38"/>
      <c r="I38" s="125"/>
      <c r="J38" s="125"/>
      <c r="K38" s="164"/>
      <c r="L38" s="164"/>
      <c r="M38" s="165">
        <f>F38</f>
        <v>164</v>
      </c>
      <c r="N38" s="166"/>
    </row>
    <row r="39" spans="1:26" s="42" customFormat="1" ht="35.25" customHeight="1" x14ac:dyDescent="0.3">
      <c r="A39" s="58"/>
      <c r="B39" s="59"/>
      <c r="C39" s="60"/>
      <c r="D39" s="60"/>
      <c r="E39" s="61"/>
      <c r="F39" s="61"/>
      <c r="G39" s="61"/>
      <c r="H39" s="61"/>
      <c r="I39" s="61"/>
      <c r="J39" s="61"/>
      <c r="K39" s="54"/>
      <c r="L39" s="54"/>
      <c r="M39" s="54"/>
    </row>
    <row r="40" spans="1:26" s="42" customFormat="1" ht="35.25" customHeight="1" x14ac:dyDescent="0.3">
      <c r="A40" s="58"/>
      <c r="B40" s="59"/>
      <c r="C40" s="60"/>
      <c r="D40" s="60"/>
      <c r="E40" s="61"/>
      <c r="F40" s="87"/>
      <c r="G40" s="61"/>
      <c r="H40" s="61"/>
      <c r="I40" s="61"/>
      <c r="J40" s="61"/>
      <c r="K40" s="54"/>
      <c r="L40" s="54"/>
      <c r="M40" s="54"/>
    </row>
    <row r="41" spans="1:26" s="42" customFormat="1" ht="20.25" x14ac:dyDescent="0.3">
      <c r="A41" s="62"/>
      <c r="B41" s="63" t="s">
        <v>9</v>
      </c>
      <c r="C41" s="139"/>
      <c r="D41" s="64" t="s">
        <v>73</v>
      </c>
      <c r="E41" s="65"/>
      <c r="F41" s="88"/>
      <c r="G41" s="65"/>
      <c r="H41" s="65"/>
      <c r="I41" s="65"/>
      <c r="J41" s="65"/>
      <c r="K41" s="66"/>
      <c r="L41" s="66"/>
      <c r="M41" s="66"/>
      <c r="N41" s="67"/>
      <c r="O41" s="66"/>
      <c r="P41" s="68"/>
      <c r="Q41" s="68"/>
    </row>
    <row r="42" spans="1:26" s="42" customFormat="1" ht="41.25" customHeight="1" x14ac:dyDescent="0.3">
      <c r="A42" s="62"/>
      <c r="B42" s="63"/>
      <c r="C42" s="64"/>
      <c r="D42" s="64"/>
      <c r="E42" s="69"/>
      <c r="F42" s="62"/>
      <c r="G42" s="62"/>
      <c r="H42" s="62"/>
      <c r="I42" s="62"/>
      <c r="J42" s="62"/>
      <c r="K42" s="66"/>
      <c r="L42" s="66"/>
      <c r="M42" s="66"/>
      <c r="N42" s="67"/>
      <c r="O42" s="66"/>
      <c r="P42" s="68"/>
      <c r="Q42" s="68"/>
      <c r="Z42" s="40"/>
    </row>
    <row r="43" spans="1:26" s="42" customFormat="1" ht="20.25" x14ac:dyDescent="0.3">
      <c r="A43" s="62"/>
      <c r="B43" s="63" t="s">
        <v>10</v>
      </c>
      <c r="C43" s="139"/>
      <c r="D43" s="64" t="s">
        <v>110</v>
      </c>
      <c r="E43" s="65"/>
      <c r="F43" s="65"/>
      <c r="G43" s="65"/>
      <c r="H43" s="65"/>
      <c r="I43" s="65"/>
      <c r="J43" s="65"/>
      <c r="K43" s="66"/>
      <c r="L43" s="66"/>
      <c r="M43" s="66"/>
      <c r="N43" s="67"/>
      <c r="O43" s="66"/>
      <c r="P43" s="68"/>
      <c r="Q43" s="68"/>
      <c r="Z43" s="40"/>
    </row>
    <row r="44" spans="1:26" s="42" customFormat="1" ht="43.5" customHeight="1" x14ac:dyDescent="0.3">
      <c r="B44" s="70"/>
      <c r="E44" s="58"/>
      <c r="K44" s="54"/>
      <c r="L44" s="54"/>
      <c r="M44" s="54"/>
    </row>
    <row r="45" spans="1:26" s="42" customFormat="1" ht="20.25" x14ac:dyDescent="0.3">
      <c r="A45" s="62"/>
      <c r="B45" s="63" t="s">
        <v>11</v>
      </c>
      <c r="C45" s="139"/>
      <c r="D45" s="64"/>
      <c r="E45" s="65"/>
      <c r="F45" s="65"/>
      <c r="G45" s="65"/>
      <c r="H45" s="65"/>
      <c r="I45" s="65"/>
      <c r="J45" s="65"/>
      <c r="K45" s="66"/>
      <c r="L45" s="66"/>
      <c r="M45" s="66"/>
      <c r="N45" s="67"/>
      <c r="O45" s="66"/>
      <c r="P45" s="68"/>
      <c r="Q45" s="68"/>
      <c r="Z45" s="40"/>
    </row>
    <row r="46" spans="1:26" s="42" customFormat="1" ht="20.25" x14ac:dyDescent="0.3">
      <c r="A46" s="62"/>
      <c r="B46" s="63"/>
      <c r="C46" s="64"/>
      <c r="D46" s="64"/>
      <c r="E46" s="65"/>
      <c r="F46" s="65"/>
      <c r="G46" s="65"/>
      <c r="H46" s="65"/>
      <c r="I46" s="65"/>
      <c r="J46" s="65"/>
      <c r="K46" s="66"/>
      <c r="L46" s="66"/>
      <c r="M46" s="66"/>
      <c r="N46" s="67"/>
      <c r="O46" s="66"/>
      <c r="P46" s="68"/>
      <c r="Q46" s="68"/>
      <c r="Z46" s="40"/>
    </row>
    <row r="47" spans="1:26" s="72" customFormat="1" ht="18.75" x14ac:dyDescent="0.3">
      <c r="A47" s="24"/>
      <c r="B47" s="31"/>
      <c r="C47" s="2"/>
      <c r="D47" s="2"/>
      <c r="E47" s="73"/>
      <c r="F47" s="73"/>
      <c r="G47" s="73"/>
      <c r="H47" s="73"/>
      <c r="I47" s="73"/>
      <c r="J47" s="73"/>
      <c r="K47" s="74"/>
      <c r="L47" s="74"/>
      <c r="M47" s="74"/>
      <c r="N47" s="75"/>
      <c r="O47" s="74"/>
      <c r="P47" s="76"/>
      <c r="Q47" s="76"/>
      <c r="Z47" s="71"/>
    </row>
    <row r="48" spans="1:26" s="72" customFormat="1" ht="18.75" x14ac:dyDescent="0.3">
      <c r="A48" s="24"/>
      <c r="B48" s="31"/>
      <c r="C48" s="2"/>
      <c r="D48" s="2"/>
      <c r="E48" s="73"/>
      <c r="F48" s="73"/>
      <c r="G48" s="73"/>
      <c r="H48" s="73"/>
      <c r="I48" s="73"/>
      <c r="J48" s="73"/>
      <c r="K48" s="74"/>
      <c r="L48" s="74"/>
      <c r="M48" s="74"/>
      <c r="N48" s="75"/>
      <c r="O48" s="74"/>
      <c r="P48" s="76"/>
      <c r="Q48" s="76"/>
      <c r="Z48" s="71"/>
    </row>
    <row r="49" spans="1:26" s="72" customFormat="1" ht="18.75" x14ac:dyDescent="0.3">
      <c r="A49" s="24"/>
      <c r="B49" s="31"/>
      <c r="C49" s="2"/>
      <c r="D49" s="2"/>
      <c r="E49" s="73"/>
      <c r="F49" s="116"/>
      <c r="G49" s="73"/>
      <c r="H49" s="73"/>
      <c r="I49" s="73"/>
      <c r="J49" s="73"/>
      <c r="K49" s="74"/>
      <c r="L49" s="74"/>
      <c r="M49" s="74"/>
      <c r="N49" s="75"/>
      <c r="O49" s="74"/>
      <c r="P49" s="76"/>
      <c r="Q49" s="76"/>
      <c r="Z49" s="71"/>
    </row>
  </sheetData>
  <mergeCells count="23">
    <mergeCell ref="A21:N21"/>
    <mergeCell ref="A23:N23"/>
    <mergeCell ref="N16:N20"/>
    <mergeCell ref="A19:A20"/>
    <mergeCell ref="B19:D19"/>
    <mergeCell ref="E19:E20"/>
    <mergeCell ref="F19:F20"/>
    <mergeCell ref="G19:G20"/>
    <mergeCell ref="H19:H20"/>
    <mergeCell ref="I19:I20"/>
    <mergeCell ref="J19:J20"/>
    <mergeCell ref="H16:H18"/>
    <mergeCell ref="I16:I18"/>
    <mergeCell ref="J16:J18"/>
    <mergeCell ref="K16:K18"/>
    <mergeCell ref="L16:L18"/>
    <mergeCell ref="M16:M18"/>
    <mergeCell ref="A11:E11"/>
    <mergeCell ref="A16:A18"/>
    <mergeCell ref="B16:D18"/>
    <mergeCell ref="E16:E18"/>
    <mergeCell ref="F16:F18"/>
    <mergeCell ref="G16:G1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2"/>
  <sheetViews>
    <sheetView topLeftCell="A25" zoomScale="60" zoomScaleNormal="60" workbookViewId="0">
      <selection activeCell="H30" sqref="H30"/>
    </sheetView>
  </sheetViews>
  <sheetFormatPr defaultRowHeight="17.25" customHeight="1" outlineLevelRow="1" x14ac:dyDescent="0.2"/>
  <cols>
    <col min="1" max="1" width="9.140625" style="17"/>
    <col min="2" max="2" width="35.42578125" style="30" customWidth="1"/>
    <col min="3" max="3" width="27.5703125" style="17" customWidth="1"/>
    <col min="4" max="4" width="51.28515625" style="17" customWidth="1"/>
    <col min="5" max="5" width="18" style="17" customWidth="1"/>
    <col min="6" max="6" width="23.28515625" style="17" customWidth="1"/>
    <col min="7" max="7" width="18.28515625" style="17" customWidth="1"/>
    <col min="8" max="9" width="18" style="17" customWidth="1"/>
    <col min="10" max="10" width="28.85546875" style="17" customWidth="1"/>
    <col min="11" max="13" width="17.140625" style="34" customWidth="1"/>
    <col min="14" max="14" width="35.85546875" style="17" customWidth="1"/>
    <col min="15" max="16384" width="9.140625" style="17"/>
  </cols>
  <sheetData>
    <row r="1" spans="1:22" s="18" customFormat="1" ht="18.75" x14ac:dyDescent="0.3">
      <c r="A1" s="81"/>
      <c r="B1" s="82"/>
      <c r="E1" s="19"/>
      <c r="F1" s="19"/>
      <c r="G1" s="20"/>
      <c r="H1" s="23"/>
      <c r="I1" s="23"/>
      <c r="J1" s="36"/>
      <c r="K1" s="32"/>
      <c r="L1" s="32"/>
      <c r="M1" s="32"/>
      <c r="N1" s="20"/>
      <c r="O1" s="20"/>
    </row>
    <row r="2" spans="1:22" s="5" customFormat="1" ht="18.75" outlineLevel="1" x14ac:dyDescent="0.3">
      <c r="A2" s="7"/>
      <c r="B2" s="27"/>
      <c r="C2" s="6"/>
      <c r="D2" s="6"/>
      <c r="H2" s="24"/>
      <c r="I2" s="24"/>
      <c r="J2" s="37"/>
      <c r="K2" s="33"/>
      <c r="L2" s="33"/>
      <c r="M2" s="33"/>
      <c r="N2" s="3"/>
      <c r="O2" s="4"/>
      <c r="V2" s="8"/>
    </row>
    <row r="3" spans="1:22" s="119" customFormat="1" ht="15" customHeight="1" x14ac:dyDescent="0.25">
      <c r="A3" s="117" t="s">
        <v>12</v>
      </c>
      <c r="B3" s="117"/>
      <c r="C3" s="117"/>
      <c r="D3" s="117"/>
      <c r="E3" s="118"/>
      <c r="F3" s="20" t="s">
        <v>0</v>
      </c>
      <c r="G3" s="22"/>
    </row>
    <row r="4" spans="1:22" s="119" customFormat="1" ht="15" customHeight="1" x14ac:dyDescent="0.25">
      <c r="A4" s="120" t="s">
        <v>33</v>
      </c>
      <c r="B4" s="120"/>
      <c r="C4" s="120"/>
      <c r="D4" s="120"/>
      <c r="E4" s="118"/>
      <c r="F4" s="8" t="s">
        <v>1</v>
      </c>
      <c r="G4" s="22"/>
    </row>
    <row r="5" spans="1:22" s="119" customFormat="1" ht="15" customHeight="1" x14ac:dyDescent="0.25">
      <c r="A5" s="117" t="s">
        <v>13</v>
      </c>
      <c r="B5" s="117"/>
      <c r="C5" s="117"/>
      <c r="D5" s="117"/>
      <c r="E5" s="118"/>
      <c r="F5" s="21"/>
      <c r="G5" s="22"/>
    </row>
    <row r="6" spans="1:22" s="119" customFormat="1" ht="15" customHeight="1" x14ac:dyDescent="0.25">
      <c r="A6" s="120" t="s">
        <v>14</v>
      </c>
      <c r="B6" s="120"/>
      <c r="C6" s="120"/>
      <c r="D6" s="120"/>
      <c r="E6" s="118"/>
      <c r="F6" s="8" t="s">
        <v>2</v>
      </c>
      <c r="G6" s="22"/>
    </row>
    <row r="7" spans="1:22" s="119" customFormat="1" ht="15" customHeight="1" x14ac:dyDescent="0.25">
      <c r="A7" s="120" t="s">
        <v>15</v>
      </c>
      <c r="B7" s="120"/>
      <c r="C7" s="120"/>
      <c r="D7" s="120"/>
      <c r="E7" s="118"/>
      <c r="F7" s="8"/>
      <c r="G7" s="22"/>
    </row>
    <row r="8" spans="1:22" s="119" customFormat="1" ht="15" customHeight="1" x14ac:dyDescent="0.25">
      <c r="A8" s="121" t="s">
        <v>34</v>
      </c>
      <c r="B8" s="121"/>
      <c r="C8" s="121"/>
      <c r="D8" s="121"/>
      <c r="E8" s="8"/>
      <c r="F8" s="8" t="s">
        <v>35</v>
      </c>
      <c r="G8" s="22"/>
    </row>
    <row r="9" spans="1:22" s="5" customFormat="1" ht="18.75" outlineLevel="1" x14ac:dyDescent="0.2">
      <c r="A9" s="6"/>
      <c r="B9" s="28"/>
      <c r="C9" s="1"/>
      <c r="D9" s="1" t="s">
        <v>37</v>
      </c>
      <c r="E9" s="1"/>
      <c r="F9" s="3" t="s">
        <v>74</v>
      </c>
      <c r="G9" s="3"/>
      <c r="H9" s="3"/>
      <c r="I9" s="3"/>
      <c r="J9" s="3"/>
      <c r="K9" s="4"/>
      <c r="L9" s="4"/>
      <c r="M9" s="4"/>
      <c r="V9" s="9"/>
    </row>
    <row r="10" spans="1:22" s="5" customFormat="1" ht="18.75" outlineLevel="1" x14ac:dyDescent="0.2">
      <c r="A10" s="6"/>
      <c r="B10" s="28"/>
      <c r="C10" s="1"/>
      <c r="D10" s="1"/>
      <c r="E10" s="1"/>
      <c r="F10" s="3"/>
      <c r="G10" s="3"/>
      <c r="H10" s="3"/>
      <c r="I10" s="3"/>
      <c r="J10" s="3"/>
      <c r="K10" s="4"/>
      <c r="L10" s="4"/>
      <c r="M10" s="4"/>
      <c r="V10" s="9"/>
    </row>
    <row r="11" spans="1:22" s="13" customFormat="1" ht="20.25" x14ac:dyDescent="0.2">
      <c r="A11" s="333" t="s">
        <v>36</v>
      </c>
      <c r="B11" s="333"/>
      <c r="C11" s="333"/>
      <c r="D11" s="333"/>
      <c r="E11" s="333"/>
      <c r="F11" s="11"/>
      <c r="G11" s="11"/>
      <c r="H11" s="11"/>
      <c r="I11" s="11"/>
      <c r="J11" s="11"/>
      <c r="K11" s="12"/>
      <c r="L11" s="12"/>
      <c r="M11" s="12"/>
    </row>
    <row r="12" spans="1:22" s="13" customFormat="1" ht="20.25" x14ac:dyDescent="0.2">
      <c r="A12" s="10"/>
      <c r="B12" s="29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2"/>
    </row>
    <row r="13" spans="1:22" s="13" customFormat="1" ht="25.5" x14ac:dyDescent="0.2">
      <c r="A13" s="25" t="s">
        <v>72</v>
      </c>
      <c r="B13" s="29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"/>
    </row>
    <row r="14" spans="1:22" s="13" customFormat="1" ht="19.5" x14ac:dyDescent="0.2">
      <c r="A14" s="14"/>
      <c r="B14" s="29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2"/>
    </row>
    <row r="15" spans="1:22" s="13" customFormat="1" ht="19.5" thickBot="1" x14ac:dyDescent="0.25">
      <c r="A15" s="15" t="s">
        <v>30</v>
      </c>
      <c r="B15" s="29" t="s">
        <v>38</v>
      </c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2"/>
    </row>
    <row r="16" spans="1:22" s="26" customFormat="1" ht="13.5" customHeight="1" x14ac:dyDescent="0.2">
      <c r="A16" s="334" t="s">
        <v>3</v>
      </c>
      <c r="B16" s="337" t="s">
        <v>17</v>
      </c>
      <c r="C16" s="338"/>
      <c r="D16" s="339"/>
      <c r="E16" s="343" t="s">
        <v>5</v>
      </c>
      <c r="F16" s="343" t="s">
        <v>39</v>
      </c>
      <c r="G16" s="343" t="s">
        <v>16</v>
      </c>
      <c r="H16" s="343" t="s">
        <v>18</v>
      </c>
      <c r="I16" s="363" t="s">
        <v>41</v>
      </c>
      <c r="J16" s="366" t="s">
        <v>40</v>
      </c>
      <c r="K16" s="368" t="s">
        <v>26</v>
      </c>
      <c r="L16" s="371" t="s">
        <v>50</v>
      </c>
      <c r="M16" s="330" t="s">
        <v>29</v>
      </c>
      <c r="N16" s="349" t="s">
        <v>31</v>
      </c>
    </row>
    <row r="17" spans="1:15" s="26" customFormat="1" ht="15.75" customHeight="1" x14ac:dyDescent="0.2">
      <c r="A17" s="335"/>
      <c r="B17" s="340"/>
      <c r="C17" s="341"/>
      <c r="D17" s="342"/>
      <c r="E17" s="344"/>
      <c r="F17" s="344"/>
      <c r="G17" s="344"/>
      <c r="H17" s="344"/>
      <c r="I17" s="364"/>
      <c r="J17" s="367"/>
      <c r="K17" s="369"/>
      <c r="L17" s="372"/>
      <c r="M17" s="331"/>
      <c r="N17" s="350"/>
    </row>
    <row r="18" spans="1:15" s="26" customFormat="1" ht="55.5" customHeight="1" thickBot="1" x14ac:dyDescent="0.25">
      <c r="A18" s="336"/>
      <c r="B18" s="340"/>
      <c r="C18" s="341"/>
      <c r="D18" s="342"/>
      <c r="E18" s="345"/>
      <c r="F18" s="345"/>
      <c r="G18" s="345"/>
      <c r="H18" s="345"/>
      <c r="I18" s="365"/>
      <c r="J18" s="367"/>
      <c r="K18" s="370"/>
      <c r="L18" s="373"/>
      <c r="M18" s="332"/>
      <c r="N18" s="350"/>
    </row>
    <row r="19" spans="1:15" s="16" customFormat="1" ht="96" customHeight="1" x14ac:dyDescent="0.2">
      <c r="A19" s="298" t="s">
        <v>6</v>
      </c>
      <c r="B19" s="352" t="s">
        <v>75</v>
      </c>
      <c r="C19" s="353"/>
      <c r="D19" s="354"/>
      <c r="E19" s="355" t="s">
        <v>25</v>
      </c>
      <c r="F19" s="357">
        <f>SUM(F22:F35)</f>
        <v>151</v>
      </c>
      <c r="G19" s="359"/>
      <c r="H19" s="359"/>
      <c r="I19" s="361"/>
      <c r="J19" s="361">
        <f>SUM(J22:J35)</f>
        <v>468.49040000000002</v>
      </c>
      <c r="K19" s="134"/>
      <c r="L19" s="35"/>
      <c r="M19" s="135"/>
      <c r="N19" s="350"/>
    </row>
    <row r="20" spans="1:15" s="71" customFormat="1" ht="65.25" customHeight="1" thickBot="1" x14ac:dyDescent="0.25">
      <c r="A20" s="375"/>
      <c r="B20" s="92" t="s">
        <v>19</v>
      </c>
      <c r="C20" s="92" t="s">
        <v>20</v>
      </c>
      <c r="D20" s="93" t="s">
        <v>4</v>
      </c>
      <c r="E20" s="356"/>
      <c r="F20" s="358"/>
      <c r="G20" s="360"/>
      <c r="H20" s="360"/>
      <c r="I20" s="362"/>
      <c r="J20" s="362"/>
      <c r="K20" s="136"/>
      <c r="L20" s="137"/>
      <c r="M20" s="138"/>
      <c r="N20" s="351"/>
    </row>
    <row r="21" spans="1:15" s="71" customFormat="1" ht="65.25" customHeight="1" thickBot="1" x14ac:dyDescent="0.25">
      <c r="A21" s="113"/>
      <c r="B21" s="374" t="s">
        <v>44</v>
      </c>
      <c r="C21" s="374"/>
      <c r="D21" s="374"/>
      <c r="E21" s="376"/>
      <c r="F21" s="376"/>
      <c r="G21" s="127"/>
      <c r="H21" s="127"/>
      <c r="I21" s="128"/>
      <c r="J21" s="128"/>
      <c r="K21" s="129"/>
      <c r="L21" s="129"/>
      <c r="M21" s="130"/>
      <c r="N21" s="131"/>
    </row>
    <row r="22" spans="1:15" s="42" customFormat="1" ht="96" customHeight="1" x14ac:dyDescent="0.3">
      <c r="A22" s="101">
        <v>1</v>
      </c>
      <c r="B22" s="109" t="s">
        <v>46</v>
      </c>
      <c r="C22" s="109" t="s">
        <v>42</v>
      </c>
      <c r="D22" s="108" t="s">
        <v>43</v>
      </c>
      <c r="E22" s="41" t="s">
        <v>7</v>
      </c>
      <c r="F22" s="41">
        <v>4</v>
      </c>
      <c r="G22" s="102">
        <v>1660</v>
      </c>
      <c r="H22" s="102">
        <v>1160</v>
      </c>
      <c r="I22" s="103">
        <f>G22*H22/1000000</f>
        <v>1.9256</v>
      </c>
      <c r="J22" s="103">
        <f>F22*G22*H22/1000000</f>
        <v>7.7023999999999999</v>
      </c>
      <c r="K22" s="104">
        <f>F22*(H22+140)/1000</f>
        <v>5.2</v>
      </c>
      <c r="L22" s="114">
        <v>0</v>
      </c>
      <c r="M22" s="104">
        <f>F22</f>
        <v>4</v>
      </c>
      <c r="N22" s="110" t="s">
        <v>32</v>
      </c>
      <c r="O22" s="43"/>
    </row>
    <row r="23" spans="1:15" s="71" customFormat="1" ht="65.25" customHeight="1" x14ac:dyDescent="0.2">
      <c r="A23" s="113"/>
      <c r="B23" s="374" t="s">
        <v>45</v>
      </c>
      <c r="C23" s="374"/>
      <c r="D23" s="374"/>
      <c r="E23" s="374"/>
      <c r="F23" s="374"/>
      <c r="G23" s="127"/>
      <c r="H23" s="127"/>
      <c r="I23" s="128"/>
      <c r="J23" s="128"/>
      <c r="K23" s="129"/>
      <c r="L23" s="129"/>
      <c r="M23" s="130"/>
      <c r="N23" s="131"/>
    </row>
    <row r="24" spans="1:15" s="42" customFormat="1" ht="96" customHeight="1" x14ac:dyDescent="0.3">
      <c r="A24" s="106">
        <v>1</v>
      </c>
      <c r="B24" s="107" t="s">
        <v>51</v>
      </c>
      <c r="C24" s="112" t="s">
        <v>42</v>
      </c>
      <c r="D24" s="108" t="s">
        <v>52</v>
      </c>
      <c r="E24" s="44" t="s">
        <v>7</v>
      </c>
      <c r="F24" s="44">
        <v>1</v>
      </c>
      <c r="G24" s="44">
        <v>1160</v>
      </c>
      <c r="H24" s="44">
        <v>860</v>
      </c>
      <c r="I24" s="94">
        <f>G24*H24/1000000</f>
        <v>0.99760000000000004</v>
      </c>
      <c r="J24" s="94">
        <f>F24*G24*H24/1000000</f>
        <v>0.99760000000000004</v>
      </c>
      <c r="K24" s="133">
        <f>F24*(H24+140)/1000</f>
        <v>1</v>
      </c>
      <c r="L24" s="115">
        <v>0</v>
      </c>
      <c r="M24" s="95">
        <f>F24</f>
        <v>1</v>
      </c>
      <c r="N24" s="105" t="s">
        <v>53</v>
      </c>
    </row>
    <row r="25" spans="1:15" s="42" customFormat="1" ht="96" customHeight="1" x14ac:dyDescent="0.3">
      <c r="A25" s="111">
        <v>2</v>
      </c>
      <c r="B25" s="112" t="s">
        <v>47</v>
      </c>
      <c r="C25" s="112" t="s">
        <v>42</v>
      </c>
      <c r="D25" s="108" t="s">
        <v>48</v>
      </c>
      <c r="E25" s="44" t="s">
        <v>7</v>
      </c>
      <c r="F25" s="44">
        <v>73</v>
      </c>
      <c r="G25" s="44">
        <v>2160</v>
      </c>
      <c r="H25" s="44">
        <v>1160</v>
      </c>
      <c r="I25" s="126">
        <f>G25*H25/1000000</f>
        <v>2.5055999999999998</v>
      </c>
      <c r="J25" s="94">
        <f>F25*G25*H25/1000000</f>
        <v>182.90880000000001</v>
      </c>
      <c r="K25" s="132">
        <f>F25*(H25+140)/1000</f>
        <v>94.9</v>
      </c>
      <c r="L25" s="95">
        <f>F25</f>
        <v>73</v>
      </c>
      <c r="M25" s="95">
        <f>F25</f>
        <v>73</v>
      </c>
      <c r="N25" s="110" t="s">
        <v>32</v>
      </c>
    </row>
    <row r="26" spans="1:15" s="42" customFormat="1" ht="96" customHeight="1" x14ac:dyDescent="0.3">
      <c r="A26" s="106">
        <v>3</v>
      </c>
      <c r="B26" s="112" t="s">
        <v>49</v>
      </c>
      <c r="C26" s="112" t="s">
        <v>42</v>
      </c>
      <c r="D26" s="108" t="s">
        <v>54</v>
      </c>
      <c r="E26" s="44" t="s">
        <v>7</v>
      </c>
      <c r="F26" s="44">
        <v>12</v>
      </c>
      <c r="G26" s="44">
        <v>2160</v>
      </c>
      <c r="H26" s="44">
        <v>1760</v>
      </c>
      <c r="I26" s="126">
        <f t="shared" ref="I26:I35" si="0">G26*H26/1000000</f>
        <v>3.8016000000000001</v>
      </c>
      <c r="J26" s="94">
        <f>F26*G26*H26/1000000</f>
        <v>45.619199999999999</v>
      </c>
      <c r="K26" s="132">
        <f t="shared" ref="K26" si="1">F26*(H26+140)/1000</f>
        <v>22.8</v>
      </c>
      <c r="L26" s="95">
        <f t="shared" ref="L26:L30" si="2">F26</f>
        <v>12</v>
      </c>
      <c r="M26" s="95">
        <f t="shared" ref="M26:M31" si="3">F26</f>
        <v>12</v>
      </c>
      <c r="N26" s="110" t="s">
        <v>32</v>
      </c>
    </row>
    <row r="27" spans="1:15" s="42" customFormat="1" ht="96" customHeight="1" x14ac:dyDescent="0.3">
      <c r="A27" s="111">
        <v>4</v>
      </c>
      <c r="B27" s="112" t="s">
        <v>55</v>
      </c>
      <c r="C27" s="112" t="s">
        <v>42</v>
      </c>
      <c r="D27" s="108" t="s">
        <v>56</v>
      </c>
      <c r="E27" s="44" t="s">
        <v>7</v>
      </c>
      <c r="F27" s="44">
        <v>2</v>
      </c>
      <c r="G27" s="44">
        <v>2160</v>
      </c>
      <c r="H27" s="44">
        <v>960</v>
      </c>
      <c r="I27" s="126">
        <f t="shared" si="0"/>
        <v>2.0735999999999999</v>
      </c>
      <c r="J27" s="94">
        <f>F27*G27*H27/1000000</f>
        <v>4.1471999999999998</v>
      </c>
      <c r="K27" s="132">
        <f>F27*(H27+140)/1000</f>
        <v>2.2000000000000002</v>
      </c>
      <c r="L27" s="95">
        <f t="shared" si="2"/>
        <v>2</v>
      </c>
      <c r="M27" s="95">
        <f t="shared" si="3"/>
        <v>2</v>
      </c>
      <c r="N27" s="110" t="s">
        <v>32</v>
      </c>
    </row>
    <row r="28" spans="1:15" s="42" customFormat="1" ht="96" customHeight="1" x14ac:dyDescent="0.3">
      <c r="A28" s="111">
        <v>5</v>
      </c>
      <c r="B28" s="112" t="s">
        <v>58</v>
      </c>
      <c r="C28" s="112" t="s">
        <v>57</v>
      </c>
      <c r="D28" s="108" t="s">
        <v>61</v>
      </c>
      <c r="E28" s="44" t="s">
        <v>7</v>
      </c>
      <c r="F28" s="44">
        <v>12</v>
      </c>
      <c r="G28" s="44">
        <v>2160</v>
      </c>
      <c r="H28" s="44">
        <v>1160</v>
      </c>
      <c r="I28" s="126">
        <f t="shared" si="0"/>
        <v>2.5055999999999998</v>
      </c>
      <c r="J28" s="94">
        <f>F28*G28*H28/1000000</f>
        <v>30.0672</v>
      </c>
      <c r="K28" s="95">
        <f>F28*(H28+140)/1000</f>
        <v>15.6</v>
      </c>
      <c r="L28" s="115">
        <v>0</v>
      </c>
      <c r="M28" s="95">
        <f t="shared" si="3"/>
        <v>12</v>
      </c>
      <c r="N28" s="110"/>
    </row>
    <row r="29" spans="1:15" s="42" customFormat="1" ht="96" customHeight="1" x14ac:dyDescent="0.3">
      <c r="A29" s="111">
        <v>6</v>
      </c>
      <c r="B29" s="112" t="s">
        <v>59</v>
      </c>
      <c r="C29" s="112" t="s">
        <v>42</v>
      </c>
      <c r="D29" s="108" t="s">
        <v>60</v>
      </c>
      <c r="E29" s="45" t="s">
        <v>7</v>
      </c>
      <c r="F29" s="45">
        <v>4</v>
      </c>
      <c r="G29" s="45">
        <v>2160</v>
      </c>
      <c r="H29" s="45">
        <v>2360</v>
      </c>
      <c r="I29" s="126">
        <f t="shared" si="0"/>
        <v>5.0975999999999999</v>
      </c>
      <c r="J29" s="94">
        <f t="shared" ref="J29:J31" si="4">F29*G29*H29/1000000</f>
        <v>20.3904</v>
      </c>
      <c r="K29" s="95">
        <f>F29*(H29+140)/1000</f>
        <v>10</v>
      </c>
      <c r="L29" s="115">
        <v>0</v>
      </c>
      <c r="M29" s="95">
        <f t="shared" si="3"/>
        <v>4</v>
      </c>
      <c r="N29" s="110" t="s">
        <v>32</v>
      </c>
    </row>
    <row r="30" spans="1:15" s="42" customFormat="1" ht="105.75" customHeight="1" x14ac:dyDescent="0.3">
      <c r="A30" s="111">
        <v>7</v>
      </c>
      <c r="B30" s="112" t="s">
        <v>62</v>
      </c>
      <c r="C30" s="112" t="s">
        <v>42</v>
      </c>
      <c r="D30" s="108" t="s">
        <v>60</v>
      </c>
      <c r="E30" s="44" t="s">
        <v>7</v>
      </c>
      <c r="F30" s="44">
        <v>17</v>
      </c>
      <c r="G30" s="44">
        <v>2160</v>
      </c>
      <c r="H30" s="44">
        <v>2360</v>
      </c>
      <c r="I30" s="126">
        <f t="shared" si="0"/>
        <v>5.0975999999999999</v>
      </c>
      <c r="J30" s="94">
        <f t="shared" si="4"/>
        <v>86.659199999999998</v>
      </c>
      <c r="K30" s="95">
        <f>F30*(H30+140)/1000</f>
        <v>42.5</v>
      </c>
      <c r="L30" s="95">
        <f t="shared" si="2"/>
        <v>17</v>
      </c>
      <c r="M30" s="95">
        <f t="shared" si="3"/>
        <v>17</v>
      </c>
      <c r="N30" s="110" t="s">
        <v>32</v>
      </c>
    </row>
    <row r="31" spans="1:15" s="42" customFormat="1" ht="113.25" customHeight="1" x14ac:dyDescent="0.3">
      <c r="A31" s="111">
        <v>8</v>
      </c>
      <c r="B31" s="112" t="s">
        <v>63</v>
      </c>
      <c r="C31" s="112" t="s">
        <v>42</v>
      </c>
      <c r="D31" s="108" t="s">
        <v>60</v>
      </c>
      <c r="E31" s="44" t="s">
        <v>7</v>
      </c>
      <c r="F31" s="44">
        <v>2</v>
      </c>
      <c r="G31" s="44">
        <v>2160</v>
      </c>
      <c r="H31" s="44">
        <v>2360</v>
      </c>
      <c r="I31" s="126">
        <f t="shared" si="0"/>
        <v>5.0975999999999999</v>
      </c>
      <c r="J31" s="94">
        <f t="shared" si="4"/>
        <v>10.1952</v>
      </c>
      <c r="K31" s="95">
        <f>F31*(H31+140)/1000</f>
        <v>5</v>
      </c>
      <c r="L31" s="95">
        <f t="shared" ref="L31" si="5">F31</f>
        <v>2</v>
      </c>
      <c r="M31" s="95">
        <f t="shared" si="3"/>
        <v>2</v>
      </c>
      <c r="N31" s="110" t="s">
        <v>32</v>
      </c>
    </row>
    <row r="32" spans="1:15" s="42" customFormat="1" ht="107.25" customHeight="1" x14ac:dyDescent="0.3">
      <c r="A32" s="111">
        <v>9</v>
      </c>
      <c r="B32" s="112" t="s">
        <v>64</v>
      </c>
      <c r="C32" s="112" t="s">
        <v>42</v>
      </c>
      <c r="D32" s="108" t="s">
        <v>60</v>
      </c>
      <c r="E32" s="44" t="s">
        <v>7</v>
      </c>
      <c r="F32" s="44">
        <v>20</v>
      </c>
      <c r="G32" s="44">
        <v>1585</v>
      </c>
      <c r="H32" s="44">
        <v>1780</v>
      </c>
      <c r="I32" s="126">
        <f>G32*H32/1000000</f>
        <v>2.8212999999999999</v>
      </c>
      <c r="J32" s="94">
        <f>F32*G32*H32/1000000</f>
        <v>56.426000000000002</v>
      </c>
      <c r="K32" s="95">
        <f>(F32*(1780+40+100))/1000</f>
        <v>38.4</v>
      </c>
      <c r="L32" s="95">
        <f>F32</f>
        <v>20</v>
      </c>
      <c r="M32" s="95">
        <f>F32</f>
        <v>20</v>
      </c>
      <c r="N32" s="110" t="s">
        <v>32</v>
      </c>
    </row>
    <row r="33" spans="1:26" s="42" customFormat="1" ht="96" customHeight="1" x14ac:dyDescent="0.3">
      <c r="A33" s="111">
        <v>10</v>
      </c>
      <c r="B33" s="112" t="s">
        <v>65</v>
      </c>
      <c r="C33" s="112" t="s">
        <v>42</v>
      </c>
      <c r="D33" s="108" t="s">
        <v>66</v>
      </c>
      <c r="E33" s="44" t="s">
        <v>7</v>
      </c>
      <c r="F33" s="44">
        <v>2</v>
      </c>
      <c r="G33" s="44">
        <v>2160</v>
      </c>
      <c r="H33" s="44">
        <v>3520</v>
      </c>
      <c r="I33" s="126">
        <f t="shared" si="0"/>
        <v>7.6032000000000002</v>
      </c>
      <c r="J33" s="94">
        <f>F33*G33*H33/1000000</f>
        <v>15.2064</v>
      </c>
      <c r="K33" s="95">
        <f>(F33*(1780+40+100))/1000</f>
        <v>3.84</v>
      </c>
      <c r="L33" s="95">
        <f>F33</f>
        <v>2</v>
      </c>
      <c r="M33" s="95">
        <f>F33</f>
        <v>2</v>
      </c>
      <c r="N33" s="110" t="s">
        <v>32</v>
      </c>
    </row>
    <row r="34" spans="1:26" s="42" customFormat="1" ht="96" customHeight="1" x14ac:dyDescent="0.3">
      <c r="A34" s="111">
        <v>11</v>
      </c>
      <c r="B34" s="112" t="s">
        <v>67</v>
      </c>
      <c r="C34" s="112" t="s">
        <v>42</v>
      </c>
      <c r="D34" s="108" t="s">
        <v>66</v>
      </c>
      <c r="E34" s="44" t="s">
        <v>7</v>
      </c>
      <c r="F34" s="44">
        <v>1</v>
      </c>
      <c r="G34" s="44">
        <v>2160</v>
      </c>
      <c r="H34" s="44">
        <v>3520</v>
      </c>
      <c r="I34" s="126">
        <f t="shared" si="0"/>
        <v>7.6032000000000002</v>
      </c>
      <c r="J34" s="94">
        <f>F34*G34*H34/1000000</f>
        <v>7.6032000000000002</v>
      </c>
      <c r="K34" s="95">
        <f>(F34*(1780+40+100))/1000</f>
        <v>1.92</v>
      </c>
      <c r="L34" s="95">
        <f>F34</f>
        <v>1</v>
      </c>
      <c r="M34" s="95">
        <f>F34</f>
        <v>1</v>
      </c>
      <c r="N34" s="110" t="s">
        <v>32</v>
      </c>
    </row>
    <row r="35" spans="1:26" s="42" customFormat="1" ht="96" customHeight="1" x14ac:dyDescent="0.3">
      <c r="A35" s="111">
        <v>12</v>
      </c>
      <c r="B35" s="112" t="s">
        <v>68</v>
      </c>
      <c r="C35" s="112" t="s">
        <v>42</v>
      </c>
      <c r="D35" s="108" t="s">
        <v>69</v>
      </c>
      <c r="E35" s="45" t="s">
        <v>7</v>
      </c>
      <c r="F35" s="45">
        <v>1</v>
      </c>
      <c r="G35" s="45">
        <v>860</v>
      </c>
      <c r="H35" s="45">
        <v>660</v>
      </c>
      <c r="I35" s="126">
        <f t="shared" si="0"/>
        <v>0.56759999999999999</v>
      </c>
      <c r="J35" s="94">
        <f>F35*G35*H35/1000000</f>
        <v>0.56759999999999999</v>
      </c>
      <c r="K35" s="95">
        <f>(F35*(1260+40+100))/1000</f>
        <v>1.4</v>
      </c>
      <c r="L35" s="115">
        <v>0</v>
      </c>
      <c r="M35" s="95">
        <f>F35</f>
        <v>1</v>
      </c>
      <c r="N35" s="110" t="s">
        <v>53</v>
      </c>
    </row>
    <row r="36" spans="1:26" s="42" customFormat="1" ht="101.25" x14ac:dyDescent="0.3">
      <c r="A36" s="111">
        <v>13</v>
      </c>
      <c r="B36" s="96" t="s">
        <v>23</v>
      </c>
      <c r="C36" s="97"/>
      <c r="D36" s="97"/>
      <c r="E36" s="98" t="s">
        <v>8</v>
      </c>
      <c r="F36" s="98">
        <f>K36</f>
        <v>244.76000000000002</v>
      </c>
      <c r="G36" s="98"/>
      <c r="H36" s="98"/>
      <c r="I36" s="122"/>
      <c r="J36" s="99"/>
      <c r="K36" s="100">
        <f>SUM(K22:K35)</f>
        <v>244.76000000000002</v>
      </c>
      <c r="L36" s="100">
        <f>SUM(L22:L35)</f>
        <v>129</v>
      </c>
      <c r="M36" s="100">
        <f>SUM(M22:M35)</f>
        <v>151</v>
      </c>
    </row>
    <row r="37" spans="1:26" s="52" customFormat="1" ht="60.75" x14ac:dyDescent="0.3">
      <c r="A37" s="90"/>
      <c r="B37" s="77" t="s">
        <v>21</v>
      </c>
      <c r="C37" s="49"/>
      <c r="D37" s="49"/>
      <c r="E37" s="48" t="s">
        <v>8</v>
      </c>
      <c r="F37" s="48">
        <f>F36</f>
        <v>244.76000000000002</v>
      </c>
      <c r="G37" s="48"/>
      <c r="H37" s="48"/>
      <c r="I37" s="123"/>
      <c r="J37" s="50"/>
      <c r="K37" s="51"/>
      <c r="L37" s="51"/>
      <c r="M37" s="51"/>
    </row>
    <row r="38" spans="1:26" s="42" customFormat="1" ht="40.5" x14ac:dyDescent="0.3">
      <c r="A38" s="89">
        <v>14</v>
      </c>
      <c r="B38" s="78" t="s">
        <v>24</v>
      </c>
      <c r="C38" s="53"/>
      <c r="D38" s="53"/>
      <c r="E38" s="46" t="s">
        <v>7</v>
      </c>
      <c r="F38" s="83">
        <f>L36</f>
        <v>129</v>
      </c>
      <c r="G38" s="46"/>
      <c r="H38" s="46"/>
      <c r="I38" s="124"/>
      <c r="J38" s="47"/>
      <c r="K38" s="54"/>
      <c r="L38" s="54"/>
      <c r="M38" s="54"/>
    </row>
    <row r="39" spans="1:26" s="52" customFormat="1" ht="40.5" x14ac:dyDescent="0.3">
      <c r="A39" s="55"/>
      <c r="B39" s="79" t="s">
        <v>22</v>
      </c>
      <c r="C39" s="56"/>
      <c r="D39" s="56"/>
      <c r="E39" s="48" t="s">
        <v>7</v>
      </c>
      <c r="F39" s="84">
        <f>F38</f>
        <v>129</v>
      </c>
      <c r="G39" s="48"/>
      <c r="H39" s="48"/>
      <c r="I39" s="123"/>
      <c r="J39" s="50"/>
      <c r="K39" s="51"/>
      <c r="L39" s="51"/>
      <c r="M39" s="51"/>
    </row>
    <row r="40" spans="1:26" s="42" customFormat="1" ht="60.75" x14ac:dyDescent="0.3">
      <c r="A40" s="89">
        <v>15</v>
      </c>
      <c r="B40" s="78" t="s">
        <v>70</v>
      </c>
      <c r="C40" s="53"/>
      <c r="D40" s="53"/>
      <c r="E40" s="46" t="s">
        <v>7</v>
      </c>
      <c r="F40" s="85">
        <f>M36</f>
        <v>151</v>
      </c>
      <c r="G40" s="46"/>
      <c r="H40" s="46"/>
      <c r="I40" s="124"/>
      <c r="J40" s="47"/>
      <c r="K40" s="54"/>
      <c r="L40" s="54"/>
      <c r="M40" s="54"/>
    </row>
    <row r="41" spans="1:26" s="42" customFormat="1" ht="61.5" thickBot="1" x14ac:dyDescent="0.35">
      <c r="A41" s="91">
        <v>16</v>
      </c>
      <c r="B41" s="80" t="s">
        <v>71</v>
      </c>
      <c r="C41" s="57"/>
      <c r="D41" s="57"/>
      <c r="E41" s="38" t="s">
        <v>7</v>
      </c>
      <c r="F41" s="86">
        <f>F40</f>
        <v>151</v>
      </c>
      <c r="G41" s="38"/>
      <c r="H41" s="38"/>
      <c r="I41" s="125"/>
      <c r="J41" s="39"/>
      <c r="K41" s="54"/>
      <c r="L41" s="54"/>
      <c r="M41" s="54"/>
    </row>
    <row r="42" spans="1:26" s="42" customFormat="1" ht="35.25" customHeight="1" x14ac:dyDescent="0.3">
      <c r="A42" s="58"/>
      <c r="B42" s="59"/>
      <c r="C42" s="60"/>
      <c r="D42" s="60"/>
      <c r="E42" s="61"/>
      <c r="F42" s="61"/>
      <c r="G42" s="61"/>
      <c r="H42" s="61"/>
      <c r="I42" s="61"/>
      <c r="J42" s="61"/>
      <c r="K42" s="54"/>
      <c r="L42" s="54"/>
      <c r="M42" s="54"/>
    </row>
    <row r="43" spans="1:26" s="42" customFormat="1" ht="35.25" customHeight="1" x14ac:dyDescent="0.3">
      <c r="A43" s="58"/>
      <c r="B43" s="59"/>
      <c r="C43" s="60"/>
      <c r="D43" s="60"/>
      <c r="E43" s="61"/>
      <c r="F43" s="87"/>
      <c r="G43" s="61"/>
      <c r="H43" s="61"/>
      <c r="I43" s="61"/>
      <c r="J43" s="61"/>
      <c r="K43" s="54"/>
      <c r="L43" s="54"/>
      <c r="M43" s="54"/>
    </row>
    <row r="44" spans="1:26" s="42" customFormat="1" ht="20.25" outlineLevel="1" x14ac:dyDescent="0.3">
      <c r="A44" s="62"/>
      <c r="B44" s="63" t="s">
        <v>9</v>
      </c>
      <c r="C44" s="139"/>
      <c r="D44" s="64" t="s">
        <v>27</v>
      </c>
      <c r="E44" s="65"/>
      <c r="F44" s="88"/>
      <c r="G44" s="65"/>
      <c r="H44" s="65"/>
      <c r="I44" s="65"/>
      <c r="J44" s="65"/>
      <c r="K44" s="66"/>
      <c r="L44" s="66"/>
      <c r="M44" s="66"/>
      <c r="N44" s="67"/>
      <c r="O44" s="66"/>
      <c r="P44" s="68"/>
      <c r="Q44" s="68"/>
    </row>
    <row r="45" spans="1:26" s="42" customFormat="1" ht="41.25" customHeight="1" outlineLevel="1" x14ac:dyDescent="0.3">
      <c r="A45" s="62"/>
      <c r="B45" s="63"/>
      <c r="C45" s="64"/>
      <c r="D45" s="64"/>
      <c r="E45" s="69"/>
      <c r="F45" s="62"/>
      <c r="G45" s="62"/>
      <c r="H45" s="62"/>
      <c r="I45" s="62"/>
      <c r="J45" s="62"/>
      <c r="K45" s="66"/>
      <c r="L45" s="66"/>
      <c r="M45" s="66"/>
      <c r="N45" s="67"/>
      <c r="O45" s="66"/>
      <c r="P45" s="68"/>
      <c r="Q45" s="68"/>
      <c r="Z45" s="40"/>
    </row>
    <row r="46" spans="1:26" s="42" customFormat="1" ht="20.25" outlineLevel="1" x14ac:dyDescent="0.3">
      <c r="A46" s="62"/>
      <c r="B46" s="63" t="s">
        <v>10</v>
      </c>
      <c r="C46" s="139"/>
      <c r="D46" s="64" t="s">
        <v>73</v>
      </c>
      <c r="E46" s="65"/>
      <c r="F46" s="65"/>
      <c r="G46" s="65"/>
      <c r="H46" s="65"/>
      <c r="I46" s="65"/>
      <c r="J46" s="65"/>
      <c r="K46" s="66"/>
      <c r="L46" s="66"/>
      <c r="M46" s="66"/>
      <c r="N46" s="67"/>
      <c r="O46" s="66"/>
      <c r="P46" s="68"/>
      <c r="Q46" s="68"/>
      <c r="Z46" s="40"/>
    </row>
    <row r="47" spans="1:26" s="42" customFormat="1" ht="43.5" customHeight="1" outlineLevel="1" x14ac:dyDescent="0.3">
      <c r="B47" s="70"/>
      <c r="E47" s="58"/>
      <c r="K47" s="54"/>
      <c r="L47" s="54"/>
      <c r="M47" s="54"/>
    </row>
    <row r="48" spans="1:26" s="42" customFormat="1" ht="20.25" outlineLevel="1" x14ac:dyDescent="0.3">
      <c r="A48" s="62"/>
      <c r="B48" s="63" t="s">
        <v>11</v>
      </c>
      <c r="C48" s="139"/>
      <c r="D48" s="64" t="s">
        <v>28</v>
      </c>
      <c r="E48" s="65"/>
      <c r="F48" s="65"/>
      <c r="G48" s="65"/>
      <c r="H48" s="65"/>
      <c r="I48" s="65"/>
      <c r="J48" s="65"/>
      <c r="K48" s="66"/>
      <c r="L48" s="66"/>
      <c r="M48" s="66"/>
      <c r="N48" s="67"/>
      <c r="O48" s="66"/>
      <c r="P48" s="68"/>
      <c r="Q48" s="68"/>
      <c r="Z48" s="40"/>
    </row>
    <row r="49" spans="1:26" s="42" customFormat="1" ht="20.25" outlineLevel="1" x14ac:dyDescent="0.3">
      <c r="A49" s="62"/>
      <c r="B49" s="63"/>
      <c r="C49" s="64"/>
      <c r="D49" s="64"/>
      <c r="E49" s="65"/>
      <c r="F49" s="65"/>
      <c r="G49" s="65"/>
      <c r="H49" s="65"/>
      <c r="I49" s="65"/>
      <c r="J49" s="65"/>
      <c r="K49" s="66"/>
      <c r="L49" s="66"/>
      <c r="M49" s="66"/>
      <c r="N49" s="67"/>
      <c r="O49" s="66"/>
      <c r="P49" s="68"/>
      <c r="Q49" s="68"/>
      <c r="Z49" s="40"/>
    </row>
    <row r="50" spans="1:26" s="72" customFormat="1" ht="18.75" outlineLevel="1" x14ac:dyDescent="0.3">
      <c r="A50" s="24"/>
      <c r="B50" s="31"/>
      <c r="C50" s="2"/>
      <c r="D50" s="2"/>
      <c r="E50" s="73"/>
      <c r="F50" s="73"/>
      <c r="G50" s="73"/>
      <c r="H50" s="73"/>
      <c r="I50" s="73"/>
      <c r="J50" s="73"/>
      <c r="K50" s="74"/>
      <c r="L50" s="74"/>
      <c r="M50" s="74"/>
      <c r="N50" s="75"/>
      <c r="O50" s="74"/>
      <c r="P50" s="76"/>
      <c r="Q50" s="76"/>
      <c r="Z50" s="71"/>
    </row>
    <row r="51" spans="1:26" s="72" customFormat="1" ht="18.75" outlineLevel="1" x14ac:dyDescent="0.3">
      <c r="A51" s="24"/>
      <c r="B51" s="31"/>
      <c r="C51" s="2"/>
      <c r="D51" s="2"/>
      <c r="E51" s="73"/>
      <c r="F51" s="73"/>
      <c r="G51" s="73"/>
      <c r="H51" s="73"/>
      <c r="I51" s="73"/>
      <c r="J51" s="73"/>
      <c r="K51" s="74"/>
      <c r="L51" s="74"/>
      <c r="M51" s="74"/>
      <c r="N51" s="75"/>
      <c r="O51" s="74"/>
      <c r="P51" s="76"/>
      <c r="Q51" s="76"/>
      <c r="Z51" s="71"/>
    </row>
    <row r="52" spans="1:26" s="72" customFormat="1" ht="18.75" outlineLevel="1" x14ac:dyDescent="0.3">
      <c r="A52" s="24"/>
      <c r="B52" s="31"/>
      <c r="C52" s="2"/>
      <c r="D52" s="2"/>
      <c r="E52" s="73"/>
      <c r="F52" s="116"/>
      <c r="G52" s="73"/>
      <c r="H52" s="73"/>
      <c r="I52" s="73"/>
      <c r="J52" s="73"/>
      <c r="K52" s="74"/>
      <c r="L52" s="74"/>
      <c r="M52" s="74"/>
      <c r="N52" s="75"/>
      <c r="O52" s="74"/>
      <c r="P52" s="76"/>
      <c r="Q52" s="76"/>
      <c r="Z52" s="71"/>
    </row>
  </sheetData>
  <mergeCells count="23">
    <mergeCell ref="A11:E11"/>
    <mergeCell ref="A16:A18"/>
    <mergeCell ref="B16:D18"/>
    <mergeCell ref="E16:E18"/>
    <mergeCell ref="F16:F18"/>
    <mergeCell ref="N16:N20"/>
    <mergeCell ref="J19:J20"/>
    <mergeCell ref="G16:G18"/>
    <mergeCell ref="B21:F21"/>
    <mergeCell ref="H16:H18"/>
    <mergeCell ref="J16:J18"/>
    <mergeCell ref="K16:K18"/>
    <mergeCell ref="L16:L18"/>
    <mergeCell ref="M16:M18"/>
    <mergeCell ref="B23:F23"/>
    <mergeCell ref="I16:I18"/>
    <mergeCell ref="I19:I20"/>
    <mergeCell ref="A19:A20"/>
    <mergeCell ref="B19:D19"/>
    <mergeCell ref="E19:E20"/>
    <mergeCell ref="F19:F20"/>
    <mergeCell ref="G19:G20"/>
    <mergeCell ref="H19:H2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Форма подачи КП</vt:lpstr>
      <vt:lpstr>ВОР</vt:lpstr>
      <vt:lpstr>кол-во окон и витр.поэтажно</vt:lpstr>
      <vt:lpstr>ДДУ от 13.03.24 (2)</vt:lpstr>
      <vt:lpstr>ДДУ от 16.02.2023</vt:lpstr>
      <vt:lpstr>ВОР!Заголовки_для_печати</vt:lpstr>
      <vt:lpstr>'Форма подачи КП'!Заголовки_для_печати</vt:lpstr>
      <vt:lpstr>ВОР!Область_печати</vt:lpstr>
      <vt:lpstr>'ДДУ от 13.03.24 (2)'!Область_печати</vt:lpstr>
      <vt:lpstr>'ДДУ от 16.02.2023'!Область_печати</vt:lpstr>
      <vt:lpstr>'Форма подачи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 Артем Сергеевич</dc:creator>
  <cp:lastModifiedBy>Король Татьяна Георгиевна</cp:lastModifiedBy>
  <cp:lastPrinted>2024-10-10T09:42:10Z</cp:lastPrinted>
  <dcterms:created xsi:type="dcterms:W3CDTF">2018-07-12T06:56:07Z</dcterms:created>
  <dcterms:modified xsi:type="dcterms:W3CDTF">2024-10-23T15:02:51Z</dcterms:modified>
</cp:coreProperties>
</file>